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APL\REBALANS 2019\ZA NN\2. Izvanproračunski korisnici REBALANS 2019\5. Državna agencija za osiguranje štednih uloga i sanaciju banaka\"/>
    </mc:Choice>
  </mc:AlternateContent>
  <bookViews>
    <workbookView xWindow="0" yWindow="0" windowWidth="19200" windowHeight="7305" tabRatio="767"/>
  </bookViews>
  <sheets>
    <sheet name="bilanca" sheetId="20" r:id="rId1"/>
    <sheet name="prihodi" sheetId="21" r:id="rId2"/>
    <sheet name="posebni dio" sheetId="25" state="hidden" r:id="rId3"/>
    <sheet name="rashodi-opći dio" sheetId="22" r:id="rId4"/>
    <sheet name="račun financiranja " sheetId="27" r:id="rId5"/>
    <sheet name="posebni dio " sheetId="26" r:id="rId6"/>
    <sheet name="100" sheetId="28" state="hidden" r:id="rId7"/>
    <sheet name="200" sheetId="30" state="hidden" r:id="rId8"/>
    <sheet name="300" sheetId="31" state="hidden" r:id="rId9"/>
  </sheets>
  <externalReferences>
    <externalReference r:id="rId10"/>
  </externalReferences>
  <definedNames>
    <definedName name="_xlnm._FilterDatabase" localSheetId="5" hidden="1">'posebni dio '!#REF!</definedName>
    <definedName name="_xlnm._FilterDatabase" localSheetId="1" hidden="1">prihodi!#REF!</definedName>
    <definedName name="_xlnm._FilterDatabase" localSheetId="3" hidden="1">'rashodi-opći dio'!$A$1:$H$22</definedName>
    <definedName name="Brutto_bilanca_profitnog_centra">#REF!</definedName>
    <definedName name="_xlnm.Print_Titles" localSheetId="2">'posebni dio'!$2:$3</definedName>
    <definedName name="_xlnm.Print_Titles" localSheetId="5">'posebni dio '!$2:$2</definedName>
    <definedName name="_xlnm.Print_Titles" localSheetId="1">prihodi!$3:$3</definedName>
    <definedName name="_xlnm.Print_Titles" localSheetId="4">'račun financiranja '!$3:$3</definedName>
    <definedName name="_xlnm.Print_Titles" localSheetId="3">'rashodi-opći dio'!$2:$2</definedName>
    <definedName name="_xlnm.Print_Area" localSheetId="0">bilanca!$A$3:$I$25</definedName>
    <definedName name="_xlnm.Print_Area" localSheetId="2">'posebni dio'!$A$1:$E$1046</definedName>
    <definedName name="_xlnm.Print_Area" localSheetId="5">'posebni dio '!$A$1:$E$101</definedName>
    <definedName name="_xlnm.Print_Area" localSheetId="1">prihodi!$A$1:$G$44</definedName>
    <definedName name="_xlnm.Print_Area" localSheetId="4">'račun financiranja '!$A$1:$G$8</definedName>
    <definedName name="_xlnm.Print_Area" localSheetId="3">'rashodi-opći dio'!$A$1:$H$22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2" i="25" l="1"/>
  <c r="E1109" i="25"/>
  <c r="E1108" i="25"/>
  <c r="E1107" i="25"/>
  <c r="E1106" i="25"/>
  <c r="E1103" i="25"/>
  <c r="E1102" i="25"/>
  <c r="E1101" i="25"/>
  <c r="E1100" i="25"/>
  <c r="E1099" i="25"/>
  <c r="E1098" i="25"/>
  <c r="E1093" i="25"/>
  <c r="E1092" i="25"/>
  <c r="E1091" i="25"/>
  <c r="E1090" i="25"/>
  <c r="E1089" i="25"/>
  <c r="E1088" i="25"/>
  <c r="E1087" i="25"/>
  <c r="E1086" i="25"/>
  <c r="E1085" i="25"/>
  <c r="E1084" i="25"/>
  <c r="E1083" i="25"/>
  <c r="E1082" i="25"/>
  <c r="E1079" i="25"/>
  <c r="E1078" i="25"/>
  <c r="E1075" i="25"/>
  <c r="E1074" i="25"/>
  <c r="E1071" i="25"/>
  <c r="E1069" i="25"/>
  <c r="E1068" i="25"/>
  <c r="E1062" i="25"/>
  <c r="E1059" i="25"/>
  <c r="E1058" i="25"/>
  <c r="E1057" i="25"/>
  <c r="E1056" i="25"/>
  <c r="E1055" i="25"/>
  <c r="E1054" i="25"/>
  <c r="E1053" i="25"/>
  <c r="E1052" i="25"/>
  <c r="E1051" i="25"/>
  <c r="E1050" i="25"/>
  <c r="E1049" i="25"/>
  <c r="E1048" i="25"/>
  <c r="E1047" i="25"/>
  <c r="E1046" i="25"/>
  <c r="E1044" i="25"/>
  <c r="C1111" i="25"/>
  <c r="E1111" i="25" s="1"/>
  <c r="C1107" i="25"/>
  <c r="C1106" i="25"/>
  <c r="C1097" i="25"/>
  <c r="E1097" i="25" s="1"/>
  <c r="C1096" i="25"/>
  <c r="E1096" i="25" s="1"/>
  <c r="C1081" i="25"/>
  <c r="E1081" i="25" s="1"/>
  <c r="C1080" i="25"/>
  <c r="E1080" i="25" s="1"/>
  <c r="C1077" i="25"/>
  <c r="E1077" i="25" s="1"/>
  <c r="C1076" i="25"/>
  <c r="E1076" i="25" s="1"/>
  <c r="C1073" i="25"/>
  <c r="E1073" i="25" s="1"/>
  <c r="C1072" i="25"/>
  <c r="E1072" i="25" s="1"/>
  <c r="C1070" i="25"/>
  <c r="E1070" i="25" s="1"/>
  <c r="C1067" i="25"/>
  <c r="E1067" i="25" s="1"/>
  <c r="C1066" i="25"/>
  <c r="E1066" i="25" s="1"/>
  <c r="C1065" i="25"/>
  <c r="E1065" i="25" s="1"/>
  <c r="C1064" i="25"/>
  <c r="E1064" i="25" s="1"/>
  <c r="C1063" i="25"/>
  <c r="E1063" i="25" s="1"/>
  <c r="C1061" i="25"/>
  <c r="E1061" i="25" s="1"/>
  <c r="C1060" i="25"/>
  <c r="E1060" i="25" s="1"/>
  <c r="C1045" i="25"/>
  <c r="E1045" i="25" s="1"/>
  <c r="E1042" i="25"/>
  <c r="E1041" i="25"/>
  <c r="E1040" i="25"/>
  <c r="E1039" i="25"/>
  <c r="E1038" i="25"/>
  <c r="E1037" i="25"/>
  <c r="E1036" i="25"/>
  <c r="E1035" i="25"/>
  <c r="E1034" i="25"/>
  <c r="E1033" i="25"/>
  <c r="E1032" i="25"/>
  <c r="E1031" i="25"/>
  <c r="E1030" i="25"/>
  <c r="E1029" i="25"/>
  <c r="E1028" i="25"/>
  <c r="E1027" i="25"/>
  <c r="E1026" i="25"/>
  <c r="E1025" i="25"/>
  <c r="E1024" i="25"/>
  <c r="E1023" i="25"/>
  <c r="E1021" i="25"/>
  <c r="E1020" i="25"/>
  <c r="E1019" i="25"/>
  <c r="E1018" i="25"/>
  <c r="E1017" i="25"/>
  <c r="E1016" i="25"/>
  <c r="E1015" i="25"/>
  <c r="E1014" i="25"/>
  <c r="E1013" i="25"/>
  <c r="E1012" i="25"/>
  <c r="E1011" i="25"/>
  <c r="E1010" i="25"/>
  <c r="E1009" i="25"/>
  <c r="E1008" i="25"/>
  <c r="E1007" i="25"/>
  <c r="E1006" i="25"/>
  <c r="E1005" i="25"/>
  <c r="E1004" i="25"/>
  <c r="E1003" i="25"/>
  <c r="E1002" i="25"/>
  <c r="E1001" i="25"/>
  <c r="E1000" i="25"/>
  <c r="E999" i="25"/>
  <c r="E998" i="25"/>
  <c r="E997" i="25"/>
  <c r="E996" i="25"/>
  <c r="E995" i="25"/>
  <c r="E994" i="25"/>
  <c r="E993" i="25"/>
  <c r="E992" i="25"/>
  <c r="E991" i="25"/>
  <c r="E990" i="25"/>
  <c r="E989" i="25"/>
  <c r="E988" i="25"/>
  <c r="E987" i="25"/>
  <c r="E986" i="25"/>
  <c r="E984" i="25"/>
  <c r="E983" i="25"/>
  <c r="E982" i="25"/>
  <c r="E981" i="25"/>
  <c r="E980" i="25"/>
  <c r="E979" i="25"/>
  <c r="E978" i="25"/>
  <c r="E977" i="25"/>
  <c r="E976" i="25"/>
  <c r="E975" i="25"/>
  <c r="E974" i="25"/>
  <c r="E973" i="25"/>
  <c r="E972" i="25"/>
  <c r="E971" i="25"/>
  <c r="E970" i="25"/>
  <c r="E969" i="25"/>
  <c r="E968" i="25"/>
  <c r="E967" i="25"/>
  <c r="E966" i="25"/>
  <c r="E965" i="25"/>
  <c r="E963" i="25"/>
  <c r="E962" i="25"/>
  <c r="E961" i="25"/>
  <c r="E960" i="25"/>
  <c r="E959" i="25"/>
  <c r="E958" i="25"/>
  <c r="E957" i="25"/>
  <c r="E956" i="25"/>
  <c r="E955" i="25"/>
  <c r="E954" i="25"/>
  <c r="E953" i="25"/>
  <c r="E952" i="25"/>
  <c r="E951" i="25"/>
  <c r="E950" i="25"/>
  <c r="E949" i="25"/>
  <c r="E948" i="25"/>
  <c r="E947" i="25"/>
  <c r="E946" i="25"/>
  <c r="E945" i="25"/>
  <c r="E944" i="25"/>
  <c r="E943" i="25"/>
  <c r="E942" i="25"/>
  <c r="E939" i="25"/>
  <c r="E938" i="25"/>
  <c r="E937" i="25"/>
  <c r="E936" i="25"/>
  <c r="E935" i="25"/>
  <c r="E934" i="25"/>
  <c r="E933" i="25"/>
  <c r="E932" i="25"/>
  <c r="E931" i="25"/>
  <c r="E930" i="25"/>
  <c r="E928" i="25"/>
  <c r="E927" i="25"/>
  <c r="E926" i="25"/>
  <c r="E925" i="25"/>
  <c r="E924" i="25"/>
  <c r="E923" i="25"/>
  <c r="E922" i="25"/>
  <c r="E921" i="25"/>
  <c r="E920" i="25"/>
  <c r="E919" i="25"/>
  <c r="E918" i="25"/>
  <c r="E917" i="25"/>
  <c r="E916" i="25"/>
  <c r="E915" i="25"/>
  <c r="E914" i="25"/>
  <c r="E913" i="25"/>
  <c r="E912" i="25"/>
  <c r="E911" i="25"/>
  <c r="E909" i="25"/>
  <c r="E908" i="25"/>
  <c r="E907" i="25"/>
  <c r="E906" i="25"/>
  <c r="E905" i="25"/>
  <c r="E904" i="25"/>
  <c r="E903" i="25"/>
  <c r="E902" i="25"/>
  <c r="E901" i="25"/>
  <c r="E900" i="25"/>
  <c r="E899" i="25"/>
  <c r="E898" i="25"/>
  <c r="E897" i="25"/>
  <c r="E896" i="25"/>
  <c r="E895" i="25"/>
  <c r="E894" i="25"/>
  <c r="E893" i="25"/>
  <c r="E892" i="25"/>
  <c r="E891" i="25"/>
  <c r="E890" i="25"/>
  <c r="E889" i="25"/>
  <c r="E885" i="25"/>
  <c r="E882" i="25"/>
  <c r="E881" i="25"/>
  <c r="E876" i="25"/>
  <c r="E875" i="25"/>
  <c r="E874" i="25"/>
  <c r="E871" i="25"/>
  <c r="E870" i="25"/>
  <c r="E865" i="25"/>
  <c r="E864" i="25"/>
  <c r="E863" i="25"/>
  <c r="E862" i="25"/>
  <c r="E861" i="25"/>
  <c r="E860" i="25"/>
  <c r="E855" i="25"/>
  <c r="E854" i="25"/>
  <c r="E853" i="25"/>
  <c r="E852" i="25"/>
  <c r="E851" i="25"/>
  <c r="E850" i="25"/>
  <c r="E849" i="25"/>
  <c r="E848" i="25"/>
  <c r="E847" i="25"/>
  <c r="E846" i="25"/>
  <c r="E845" i="25"/>
  <c r="E844" i="25"/>
  <c r="E843" i="25"/>
  <c r="E842" i="25"/>
  <c r="E839" i="25"/>
  <c r="E838" i="25"/>
  <c r="E837" i="25"/>
  <c r="E835" i="25"/>
  <c r="E834" i="25"/>
  <c r="E833" i="25"/>
  <c r="E832" i="25"/>
  <c r="E831" i="25"/>
  <c r="E830" i="25"/>
  <c r="E829" i="25"/>
  <c r="E828" i="25"/>
  <c r="E827" i="25"/>
  <c r="E826" i="25"/>
  <c r="E825" i="25"/>
  <c r="E824" i="25"/>
  <c r="E823" i="25"/>
  <c r="E822" i="25"/>
  <c r="E820" i="25"/>
  <c r="E819" i="25"/>
  <c r="E818" i="25"/>
  <c r="E817" i="25"/>
  <c r="E816" i="25"/>
  <c r="E815" i="25"/>
  <c r="E814" i="25"/>
  <c r="E813" i="25"/>
  <c r="E812" i="25"/>
  <c r="E811" i="25"/>
  <c r="E810" i="25"/>
  <c r="E809" i="25"/>
  <c r="E808" i="25"/>
  <c r="E807" i="25"/>
  <c r="E806" i="25"/>
  <c r="E805" i="25"/>
  <c r="E804" i="25"/>
  <c r="E803" i="25"/>
  <c r="E802" i="25"/>
  <c r="E801" i="25"/>
  <c r="E800" i="25"/>
  <c r="E799" i="25"/>
  <c r="E798" i="25"/>
  <c r="E797" i="25"/>
  <c r="E796" i="25"/>
  <c r="E795" i="25"/>
  <c r="E793" i="25"/>
  <c r="E792" i="25"/>
  <c r="E791" i="25"/>
  <c r="E790" i="25"/>
  <c r="E789" i="25"/>
  <c r="E788" i="25"/>
  <c r="E787" i="25"/>
  <c r="E786" i="25"/>
  <c r="E785" i="25"/>
  <c r="E784" i="25"/>
  <c r="E783" i="25"/>
  <c r="E782" i="25"/>
  <c r="E781" i="25"/>
  <c r="E780" i="25"/>
  <c r="E779" i="25"/>
  <c r="E778" i="25"/>
  <c r="E777" i="25"/>
  <c r="E776" i="25"/>
  <c r="E775" i="25"/>
  <c r="E774" i="25"/>
  <c r="E773" i="25"/>
  <c r="E772" i="25"/>
  <c r="E771" i="25"/>
  <c r="E770" i="25"/>
  <c r="E769" i="25"/>
  <c r="E768" i="25"/>
  <c r="E767" i="25"/>
  <c r="E766" i="25"/>
  <c r="E765" i="25"/>
  <c r="E764" i="25"/>
  <c r="E763" i="25"/>
  <c r="E762" i="25"/>
  <c r="E761" i="25"/>
  <c r="E760" i="25"/>
  <c r="E759" i="25"/>
  <c r="E758" i="25"/>
  <c r="E757" i="25"/>
  <c r="E756" i="25"/>
  <c r="E755" i="25"/>
  <c r="E754" i="25"/>
  <c r="E753" i="25"/>
  <c r="E752" i="25"/>
  <c r="E751" i="25"/>
  <c r="E750" i="25"/>
  <c r="E749" i="25"/>
  <c r="E748" i="25"/>
  <c r="E747" i="25"/>
  <c r="E746" i="25"/>
  <c r="E745" i="25"/>
  <c r="E744" i="25"/>
  <c r="E743" i="25"/>
  <c r="E742" i="25"/>
  <c r="E741" i="25"/>
  <c r="E740" i="25"/>
  <c r="E739" i="25"/>
  <c r="E738" i="25"/>
  <c r="E737" i="25"/>
  <c r="E736" i="25"/>
  <c r="E735" i="25"/>
  <c r="E734" i="25"/>
  <c r="E733" i="25"/>
  <c r="E732" i="25"/>
  <c r="E731" i="25"/>
  <c r="E730" i="25"/>
  <c r="E729" i="25"/>
  <c r="E728" i="25"/>
  <c r="E727" i="25"/>
  <c r="E726" i="25"/>
  <c r="E725" i="25"/>
  <c r="E724" i="25"/>
  <c r="E723" i="25"/>
  <c r="E722" i="25"/>
  <c r="E721" i="25"/>
  <c r="E720" i="25"/>
  <c r="E719" i="25"/>
  <c r="E718" i="25"/>
  <c r="E717" i="25"/>
  <c r="E716" i="25"/>
  <c r="E715" i="25"/>
  <c r="E714" i="25"/>
  <c r="E713" i="25"/>
  <c r="E712" i="25"/>
  <c r="E711" i="25"/>
  <c r="E710" i="25"/>
  <c r="E709" i="25"/>
  <c r="E708" i="25"/>
  <c r="E707" i="25"/>
  <c r="E706" i="25"/>
  <c r="E705" i="25"/>
  <c r="E704" i="25"/>
  <c r="E703" i="25"/>
  <c r="E702" i="25"/>
  <c r="E701" i="25"/>
  <c r="E700" i="25"/>
  <c r="E699" i="25"/>
  <c r="E698" i="25"/>
  <c r="E697" i="25"/>
  <c r="E696" i="25"/>
  <c r="E695" i="25"/>
  <c r="E694" i="25"/>
  <c r="E693" i="25"/>
  <c r="E692" i="25"/>
  <c r="E691" i="25"/>
  <c r="E690" i="25"/>
  <c r="E689" i="25"/>
  <c r="E688" i="25"/>
  <c r="E687" i="25"/>
  <c r="E686" i="25"/>
  <c r="E685" i="25"/>
  <c r="E684" i="25"/>
  <c r="E683" i="25"/>
  <c r="E682" i="25"/>
  <c r="E681" i="25"/>
  <c r="E680" i="25"/>
  <c r="E679" i="25"/>
  <c r="E678" i="25"/>
  <c r="E677" i="25"/>
  <c r="E676" i="25"/>
  <c r="E675" i="25"/>
  <c r="E674" i="25"/>
  <c r="E673" i="25"/>
  <c r="E672" i="25"/>
  <c r="E671" i="25"/>
  <c r="E670" i="25"/>
  <c r="E669" i="25"/>
  <c r="E668" i="25"/>
  <c r="E667" i="25"/>
  <c r="E666" i="25"/>
  <c r="E665" i="25"/>
  <c r="E664" i="25"/>
  <c r="E663" i="25"/>
  <c r="E661" i="25"/>
  <c r="E660" i="25"/>
  <c r="E659" i="25"/>
  <c r="E658" i="25"/>
  <c r="E657" i="25"/>
  <c r="E656" i="25"/>
  <c r="E655" i="25"/>
  <c r="E654" i="25"/>
  <c r="E653" i="25"/>
  <c r="E652" i="25"/>
  <c r="E651" i="25"/>
  <c r="E650" i="25"/>
  <c r="E649" i="25"/>
  <c r="E648" i="25"/>
  <c r="E647" i="25"/>
  <c r="E646" i="25"/>
  <c r="E645" i="25"/>
  <c r="E644" i="25"/>
  <c r="E643" i="25"/>
  <c r="E642" i="25"/>
  <c r="E641" i="25"/>
  <c r="E639" i="25"/>
  <c r="E638" i="25"/>
  <c r="E637" i="25"/>
  <c r="E636" i="25"/>
  <c r="E635" i="25"/>
  <c r="E634" i="25"/>
  <c r="E633" i="25"/>
  <c r="E632" i="25"/>
  <c r="E631" i="25"/>
  <c r="E630" i="25"/>
  <c r="E629" i="25"/>
  <c r="E628" i="25"/>
  <c r="E627" i="25"/>
  <c r="E626" i="25"/>
  <c r="E625" i="25"/>
  <c r="E624" i="25"/>
  <c r="E623" i="25"/>
  <c r="E622" i="25"/>
  <c r="E621" i="25"/>
  <c r="E620" i="25"/>
  <c r="E619" i="25"/>
  <c r="E618" i="25"/>
  <c r="E615" i="25"/>
  <c r="E614" i="25"/>
  <c r="E613" i="25"/>
  <c r="E612" i="25"/>
  <c r="E611" i="25"/>
  <c r="E610" i="25"/>
  <c r="E609" i="25"/>
  <c r="E608" i="25"/>
  <c r="E607" i="25"/>
  <c r="E606" i="25"/>
  <c r="E604" i="25"/>
  <c r="E603" i="25"/>
  <c r="E602" i="25"/>
  <c r="E601" i="25"/>
  <c r="E600" i="25"/>
  <c r="E599" i="25"/>
  <c r="E598" i="25"/>
  <c r="E597" i="25"/>
  <c r="E596" i="25"/>
  <c r="E595" i="25"/>
  <c r="E594" i="25"/>
  <c r="E593" i="25"/>
  <c r="E592" i="25"/>
  <c r="E591" i="25"/>
  <c r="E590" i="25"/>
  <c r="E589" i="25"/>
  <c r="E588" i="25"/>
  <c r="E587" i="25"/>
  <c r="E585" i="25"/>
  <c r="E584" i="25"/>
  <c r="E583" i="25"/>
  <c r="E582" i="25"/>
  <c r="E581" i="25"/>
  <c r="E580" i="25"/>
  <c r="E579" i="25"/>
  <c r="E578" i="25"/>
  <c r="E577" i="25"/>
  <c r="E576" i="25"/>
  <c r="E575" i="25"/>
  <c r="E574" i="25"/>
  <c r="E573" i="25"/>
  <c r="E572" i="25"/>
  <c r="E571" i="25"/>
  <c r="E570" i="25"/>
  <c r="E569" i="25"/>
  <c r="E568" i="25"/>
  <c r="E567" i="25"/>
  <c r="E566" i="25"/>
  <c r="E561" i="25"/>
  <c r="C985" i="25"/>
  <c r="E985" i="25" s="1"/>
  <c r="C964" i="25"/>
  <c r="E964" i="25" s="1"/>
  <c r="C941" i="25"/>
  <c r="E941" i="25" s="1"/>
  <c r="C929" i="25"/>
  <c r="E929" i="25" s="1"/>
  <c r="C910" i="25"/>
  <c r="C889" i="25"/>
  <c r="C880" i="25"/>
  <c r="E880" i="25" s="1"/>
  <c r="C879" i="25"/>
  <c r="C873" i="25"/>
  <c r="E873" i="25" s="1"/>
  <c r="C872" i="25"/>
  <c r="E872" i="25" s="1"/>
  <c r="C869" i="25"/>
  <c r="E869" i="25" s="1"/>
  <c r="C859" i="25"/>
  <c r="E859" i="25" s="1"/>
  <c r="C858" i="25"/>
  <c r="E858" i="25" s="1"/>
  <c r="C857" i="25"/>
  <c r="E857" i="25" s="1"/>
  <c r="C856" i="25"/>
  <c r="E856" i="25" s="1"/>
  <c r="C841" i="25"/>
  <c r="C840" i="25" s="1"/>
  <c r="E840" i="25" s="1"/>
  <c r="C837" i="25"/>
  <c r="C836" i="25"/>
  <c r="E836" i="25" s="1"/>
  <c r="C822" i="25"/>
  <c r="C821" i="25"/>
  <c r="E821" i="25" s="1"/>
  <c r="C794" i="25"/>
  <c r="E794" i="25" s="1"/>
  <c r="C662" i="25"/>
  <c r="E662" i="25" s="1"/>
  <c r="C640" i="25"/>
  <c r="E640" i="25" s="1"/>
  <c r="C617" i="25"/>
  <c r="E617" i="25" s="1"/>
  <c r="C605" i="25"/>
  <c r="C586" i="25"/>
  <c r="E586" i="25" s="1"/>
  <c r="C565" i="25"/>
  <c r="E565" i="25" s="1"/>
  <c r="E556" i="25"/>
  <c r="E555" i="25"/>
  <c r="E552" i="25"/>
  <c r="E551" i="25"/>
  <c r="E546" i="25"/>
  <c r="E545" i="25"/>
  <c r="E544" i="25"/>
  <c r="E543" i="25"/>
  <c r="E542" i="25"/>
  <c r="E541" i="25"/>
  <c r="E537" i="25"/>
  <c r="E536" i="25"/>
  <c r="E535" i="25"/>
  <c r="E533" i="25"/>
  <c r="E532" i="25"/>
  <c r="E531" i="25"/>
  <c r="E530" i="25"/>
  <c r="E529" i="25"/>
  <c r="E528" i="25"/>
  <c r="E527" i="25"/>
  <c r="E526" i="25"/>
  <c r="E525" i="25"/>
  <c r="E524" i="25"/>
  <c r="E523" i="25"/>
  <c r="E522" i="25"/>
  <c r="E519" i="25"/>
  <c r="E518" i="25"/>
  <c r="E517" i="25"/>
  <c r="E515" i="25"/>
  <c r="E514" i="25"/>
  <c r="E513" i="25"/>
  <c r="E512" i="25"/>
  <c r="E511" i="25"/>
  <c r="E510" i="25"/>
  <c r="E509" i="25"/>
  <c r="E508" i="25"/>
  <c r="E507" i="25"/>
  <c r="E506" i="25"/>
  <c r="E505" i="25"/>
  <c r="E504" i="25"/>
  <c r="E501" i="25"/>
  <c r="E500" i="25"/>
  <c r="E499" i="25"/>
  <c r="E498" i="25"/>
  <c r="E497" i="25"/>
  <c r="E496" i="25"/>
  <c r="E495" i="25"/>
  <c r="E494" i="25"/>
  <c r="E493" i="25"/>
  <c r="E492" i="25"/>
  <c r="E491" i="25"/>
  <c r="E490" i="25"/>
  <c r="E489" i="25"/>
  <c r="E487" i="25"/>
  <c r="C554" i="25"/>
  <c r="E554" i="25" s="1"/>
  <c r="C553" i="25"/>
  <c r="E553" i="25" s="1"/>
  <c r="C550" i="25"/>
  <c r="C540" i="25"/>
  <c r="C539" i="25" s="1"/>
  <c r="C534" i="25"/>
  <c r="E534" i="25" s="1"/>
  <c r="C521" i="25"/>
  <c r="C520" i="25" s="1"/>
  <c r="E520" i="25" s="1"/>
  <c r="C517" i="25"/>
  <c r="C516" i="25"/>
  <c r="E516" i="25" s="1"/>
  <c r="C503" i="25"/>
  <c r="C488" i="25"/>
  <c r="E488" i="25" s="1"/>
  <c r="E485" i="25"/>
  <c r="E484" i="25"/>
  <c r="E483" i="25"/>
  <c r="E482" i="25"/>
  <c r="E481" i="25"/>
  <c r="E480" i="25"/>
  <c r="E479" i="25"/>
  <c r="E478" i="25"/>
  <c r="E477" i="25"/>
  <c r="E476" i="25"/>
  <c r="E475" i="25"/>
  <c r="E474" i="25"/>
  <c r="E473" i="25"/>
  <c r="E472" i="25"/>
  <c r="E471" i="25"/>
  <c r="E470" i="25"/>
  <c r="E469" i="25"/>
  <c r="E468" i="25"/>
  <c r="E467" i="25"/>
  <c r="E466" i="25"/>
  <c r="E465" i="25"/>
  <c r="E464" i="25"/>
  <c r="E463" i="25"/>
  <c r="E462" i="25"/>
  <c r="E461" i="25"/>
  <c r="E460" i="25"/>
  <c r="E459" i="25"/>
  <c r="E458" i="25"/>
  <c r="E457" i="25"/>
  <c r="E456" i="25"/>
  <c r="E455" i="25"/>
  <c r="E454" i="25"/>
  <c r="E453" i="25"/>
  <c r="E452" i="25"/>
  <c r="E451" i="25"/>
  <c r="E450" i="25"/>
  <c r="E449" i="25"/>
  <c r="E448" i="25"/>
  <c r="E447" i="25"/>
  <c r="E446" i="25"/>
  <c r="E445" i="25"/>
  <c r="E444" i="25"/>
  <c r="E443" i="25"/>
  <c r="E442" i="25"/>
  <c r="E441" i="25"/>
  <c r="E440" i="25"/>
  <c r="E439" i="25"/>
  <c r="E438" i="25"/>
  <c r="E437" i="25"/>
  <c r="E436" i="25"/>
  <c r="E435" i="25"/>
  <c r="E434" i="25"/>
  <c r="E433" i="25"/>
  <c r="E432" i="25"/>
  <c r="E431" i="25"/>
  <c r="E430" i="25"/>
  <c r="E429" i="25"/>
  <c r="E427" i="25"/>
  <c r="E426" i="25"/>
  <c r="E425" i="25"/>
  <c r="E424" i="25"/>
  <c r="E423" i="25"/>
  <c r="E422" i="25"/>
  <c r="E421" i="25"/>
  <c r="E420" i="25"/>
  <c r="E419" i="25"/>
  <c r="E418" i="25"/>
  <c r="E417" i="25"/>
  <c r="E416" i="25"/>
  <c r="E415" i="25"/>
  <c r="E414" i="25"/>
  <c r="E413" i="25"/>
  <c r="E412" i="25"/>
  <c r="E411" i="25"/>
  <c r="E410" i="25"/>
  <c r="E409" i="25"/>
  <c r="E408" i="25"/>
  <c r="E406" i="25"/>
  <c r="E405" i="25"/>
  <c r="E404" i="25"/>
  <c r="E403" i="25"/>
  <c r="E402" i="25"/>
  <c r="E401" i="25"/>
  <c r="E400" i="25"/>
  <c r="E399" i="25"/>
  <c r="E398" i="25"/>
  <c r="E397" i="25"/>
  <c r="E396" i="25"/>
  <c r="E395" i="25"/>
  <c r="E394" i="25"/>
  <c r="E393" i="25"/>
  <c r="E392" i="25"/>
  <c r="E391" i="25"/>
  <c r="E390" i="25"/>
  <c r="E389" i="25"/>
  <c r="E388" i="25"/>
  <c r="E387" i="25"/>
  <c r="E386" i="25"/>
  <c r="E385" i="25"/>
  <c r="E384" i="25"/>
  <c r="E383" i="25"/>
  <c r="E382" i="25"/>
  <c r="E381" i="25"/>
  <c r="E380" i="25"/>
  <c r="E379" i="25"/>
  <c r="E378" i="25"/>
  <c r="E377" i="25"/>
  <c r="E376" i="25"/>
  <c r="E375" i="25"/>
  <c r="E374" i="25"/>
  <c r="E373" i="25"/>
  <c r="E372" i="25"/>
  <c r="E371" i="25"/>
  <c r="E370" i="25"/>
  <c r="E369" i="25"/>
  <c r="E368" i="25"/>
  <c r="E367" i="25"/>
  <c r="E366" i="25"/>
  <c r="E365" i="25"/>
  <c r="E364" i="25"/>
  <c r="E363" i="25"/>
  <c r="E362" i="25"/>
  <c r="E361" i="25"/>
  <c r="E360" i="25"/>
  <c r="E359" i="25"/>
  <c r="E358" i="25"/>
  <c r="E357" i="25"/>
  <c r="E356" i="25"/>
  <c r="E355" i="25"/>
  <c r="E354" i="25"/>
  <c r="E353" i="25"/>
  <c r="E352" i="25"/>
  <c r="E351" i="25"/>
  <c r="E350" i="25"/>
  <c r="E349" i="25"/>
  <c r="E348" i="25"/>
  <c r="E347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C428" i="25"/>
  <c r="E428" i="25" s="1"/>
  <c r="C407" i="25"/>
  <c r="E407" i="25" s="1"/>
  <c r="E322" i="25"/>
  <c r="E321" i="25"/>
  <c r="E320" i="25"/>
  <c r="E319" i="25"/>
  <c r="E318" i="25"/>
  <c r="E317" i="25"/>
  <c r="E316" i="25"/>
  <c r="E315" i="25"/>
  <c r="E314" i="25"/>
  <c r="E313" i="25"/>
  <c r="E312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1" i="25"/>
  <c r="E286" i="25"/>
  <c r="E285" i="25"/>
  <c r="E284" i="25"/>
  <c r="E283" i="25"/>
  <c r="E278" i="25"/>
  <c r="E277" i="25"/>
  <c r="E274" i="25"/>
  <c r="E271" i="25"/>
  <c r="E270" i="25"/>
  <c r="E269" i="25"/>
  <c r="E268" i="25"/>
  <c r="E265" i="25"/>
  <c r="E264" i="25"/>
  <c r="E263" i="25"/>
  <c r="E262" i="25"/>
  <c r="E261" i="25"/>
  <c r="E259" i="25"/>
  <c r="E258" i="25"/>
  <c r="E257" i="25"/>
  <c r="E256" i="25"/>
  <c r="E255" i="25"/>
  <c r="E254" i="25"/>
  <c r="E253" i="25"/>
  <c r="E252" i="25"/>
  <c r="E250" i="25"/>
  <c r="E249" i="25"/>
  <c r="E248" i="25"/>
  <c r="E246" i="25"/>
  <c r="E245" i="25"/>
  <c r="E244" i="25"/>
  <c r="E241" i="25"/>
  <c r="E240" i="25"/>
  <c r="E239" i="25"/>
  <c r="E237" i="25"/>
  <c r="E235" i="25"/>
  <c r="E230" i="25"/>
  <c r="E228" i="25"/>
  <c r="E226" i="25"/>
  <c r="E225" i="25"/>
  <c r="E220" i="25"/>
  <c r="E219" i="25"/>
  <c r="E216" i="25"/>
  <c r="E211" i="25"/>
  <c r="E210" i="25"/>
  <c r="E209" i="25"/>
  <c r="E208" i="25"/>
  <c r="E203" i="25"/>
  <c r="E202" i="25"/>
  <c r="E199" i="25"/>
  <c r="E196" i="25"/>
  <c r="E195" i="25"/>
  <c r="E194" i="25"/>
  <c r="E193" i="25"/>
  <c r="E190" i="25"/>
  <c r="E189" i="25"/>
  <c r="E188" i="25"/>
  <c r="E187" i="25"/>
  <c r="E186" i="25"/>
  <c r="E184" i="25"/>
  <c r="E183" i="25"/>
  <c r="E182" i="25"/>
  <c r="E181" i="25"/>
  <c r="E180" i="25"/>
  <c r="E179" i="25"/>
  <c r="E178" i="25"/>
  <c r="E177" i="25"/>
  <c r="E175" i="25"/>
  <c r="E174" i="25"/>
  <c r="E173" i="25"/>
  <c r="E171" i="25"/>
  <c r="E170" i="25"/>
  <c r="E169" i="25"/>
  <c r="E166" i="25"/>
  <c r="E165" i="25"/>
  <c r="E164" i="25"/>
  <c r="E162" i="25"/>
  <c r="E160" i="25"/>
  <c r="E155" i="25"/>
  <c r="E152" i="25"/>
  <c r="E151" i="25"/>
  <c r="E150" i="25"/>
  <c r="E149" i="25"/>
  <c r="E147" i="25"/>
  <c r="E142" i="25"/>
  <c r="E141" i="25"/>
  <c r="E140" i="25"/>
  <c r="E139" i="25"/>
  <c r="E134" i="25"/>
  <c r="E133" i="25"/>
  <c r="E131" i="25"/>
  <c r="E128" i="25"/>
  <c r="E125" i="25"/>
  <c r="E124" i="25"/>
  <c r="E123" i="25"/>
  <c r="E120" i="25"/>
  <c r="E119" i="25"/>
  <c r="E118" i="25"/>
  <c r="E116" i="25"/>
  <c r="E114" i="25"/>
  <c r="E113" i="25"/>
  <c r="E110" i="25"/>
  <c r="E109" i="25"/>
  <c r="E108" i="25"/>
  <c r="E107" i="25"/>
  <c r="E105" i="25"/>
  <c r="E104" i="25"/>
  <c r="E101" i="25"/>
  <c r="E100" i="25"/>
  <c r="E99" i="25"/>
  <c r="E96" i="25"/>
  <c r="E95" i="25"/>
  <c r="E94" i="25"/>
  <c r="E90" i="25"/>
  <c r="E85" i="25"/>
  <c r="E82" i="25"/>
  <c r="E81" i="25"/>
  <c r="E80" i="25"/>
  <c r="E77" i="25"/>
  <c r="E75" i="25"/>
  <c r="E70" i="25"/>
  <c r="E68" i="25"/>
  <c r="E67" i="25"/>
  <c r="E64" i="25"/>
  <c r="E59" i="25"/>
  <c r="E57" i="25"/>
  <c r="E51" i="25"/>
  <c r="E47" i="25"/>
  <c r="E46" i="25"/>
  <c r="E45" i="25"/>
  <c r="E42" i="25"/>
  <c r="E41" i="25"/>
  <c r="E39" i="25"/>
  <c r="E38" i="25"/>
  <c r="E36" i="25"/>
  <c r="E35" i="25"/>
  <c r="E34" i="25"/>
  <c r="E33" i="25"/>
  <c r="E31" i="25"/>
  <c r="E30" i="25"/>
  <c r="E29" i="25"/>
  <c r="E27" i="25"/>
  <c r="E25" i="25"/>
  <c r="E23" i="25"/>
  <c r="E22" i="25"/>
  <c r="E21" i="25"/>
  <c r="E18" i="25"/>
  <c r="E17" i="25"/>
  <c r="E16" i="25"/>
  <c r="E14" i="25"/>
  <c r="E12" i="25"/>
  <c r="E7" i="25"/>
  <c r="C293" i="25"/>
  <c r="E293" i="25" s="1"/>
  <c r="C290" i="25"/>
  <c r="E290" i="25" s="1"/>
  <c r="C282" i="25"/>
  <c r="E282" i="25" s="1"/>
  <c r="C281" i="25"/>
  <c r="C276" i="25"/>
  <c r="E276" i="25" s="1"/>
  <c r="C275" i="25"/>
  <c r="E275" i="25" s="1"/>
  <c r="C273" i="25"/>
  <c r="E273" i="25" s="1"/>
  <c r="C267" i="25"/>
  <c r="C266" i="25" s="1"/>
  <c r="E266" i="25" s="1"/>
  <c r="C260" i="25"/>
  <c r="E260" i="25" s="1"/>
  <c r="C251" i="25"/>
  <c r="E251" i="25" s="1"/>
  <c r="C247" i="25"/>
  <c r="E247" i="25" s="1"/>
  <c r="C243" i="25"/>
  <c r="C238" i="25"/>
  <c r="E238" i="25" s="1"/>
  <c r="C236" i="25"/>
  <c r="E236" i="25" s="1"/>
  <c r="C234" i="25"/>
  <c r="C224" i="25"/>
  <c r="C218" i="25"/>
  <c r="C215" i="25"/>
  <c r="E215" i="25" s="1"/>
  <c r="C207" i="25"/>
  <c r="C201" i="25"/>
  <c r="E201" i="25" s="1"/>
  <c r="C200" i="25"/>
  <c r="E200" i="25" s="1"/>
  <c r="C198" i="25"/>
  <c r="C197" i="25" s="1"/>
  <c r="E197" i="25" s="1"/>
  <c r="C192" i="25"/>
  <c r="E192" i="25" s="1"/>
  <c r="C191" i="25"/>
  <c r="E191" i="25" s="1"/>
  <c r="C185" i="25"/>
  <c r="E185" i="25" s="1"/>
  <c r="C176" i="25"/>
  <c r="E176" i="25" s="1"/>
  <c r="C172" i="25"/>
  <c r="E172" i="25" s="1"/>
  <c r="C168" i="25"/>
  <c r="E168" i="25" s="1"/>
  <c r="C167" i="25"/>
  <c r="E167" i="25" s="1"/>
  <c r="C163" i="25"/>
  <c r="C158" i="25" s="1"/>
  <c r="C161" i="25"/>
  <c r="E161" i="25" s="1"/>
  <c r="C159" i="25"/>
  <c r="E159" i="25" s="1"/>
  <c r="C149" i="25"/>
  <c r="C148" i="25"/>
  <c r="E148" i="25" s="1"/>
  <c r="C146" i="25"/>
  <c r="E146" i="25" s="1"/>
  <c r="C138" i="25"/>
  <c r="E138" i="25" s="1"/>
  <c r="C137" i="25"/>
  <c r="C136" i="25" s="1"/>
  <c r="E136" i="25" s="1"/>
  <c r="C135" i="25"/>
  <c r="E135" i="25" s="1"/>
  <c r="C132" i="25"/>
  <c r="E132" i="25" s="1"/>
  <c r="C130" i="25"/>
  <c r="E130" i="25" s="1"/>
  <c r="C127" i="25"/>
  <c r="E127" i="25" s="1"/>
  <c r="C126" i="25"/>
  <c r="E126" i="25" s="1"/>
  <c r="C122" i="25"/>
  <c r="C117" i="25"/>
  <c r="E117" i="25" s="1"/>
  <c r="C115" i="25"/>
  <c r="E115" i="25" s="1"/>
  <c r="C112" i="25"/>
  <c r="E112" i="25" s="1"/>
  <c r="C111" i="25"/>
  <c r="E111" i="25" s="1"/>
  <c r="C109" i="25"/>
  <c r="C103" i="25"/>
  <c r="C102" i="25" s="1"/>
  <c r="E102" i="25" s="1"/>
  <c r="C98" i="25"/>
  <c r="C93" i="25"/>
  <c r="E93" i="25" s="1"/>
  <c r="C92" i="25"/>
  <c r="E92" i="25" s="1"/>
  <c r="C89" i="25"/>
  <c r="E89" i="25" s="1"/>
  <c r="C79" i="25"/>
  <c r="E79" i="25" s="1"/>
  <c r="C78" i="25"/>
  <c r="E78" i="25" s="1"/>
  <c r="C76" i="25"/>
  <c r="C74" i="25"/>
  <c r="E74" i="25" s="1"/>
  <c r="C66" i="25"/>
  <c r="E66" i="25" s="1"/>
  <c r="C65" i="25"/>
  <c r="E65" i="25" s="1"/>
  <c r="C63" i="25"/>
  <c r="C62" i="25" s="1"/>
  <c r="E62" i="25" s="1"/>
  <c r="C58" i="25"/>
  <c r="E58" i="25" s="1"/>
  <c r="C56" i="25"/>
  <c r="E56" i="25" s="1"/>
  <c r="C50" i="25"/>
  <c r="E50" i="25" s="1"/>
  <c r="C44" i="25"/>
  <c r="E44" i="25" s="1"/>
  <c r="C43" i="25"/>
  <c r="E43" i="25" s="1"/>
  <c r="C40" i="25"/>
  <c r="E40" i="25" s="1"/>
  <c r="C34" i="25"/>
  <c r="C32" i="25"/>
  <c r="E32" i="25" s="1"/>
  <c r="C28" i="25"/>
  <c r="E28" i="25" s="1"/>
  <c r="C26" i="25"/>
  <c r="C20" i="25"/>
  <c r="E20" i="25" s="1"/>
  <c r="C15" i="25"/>
  <c r="C13" i="25"/>
  <c r="E13" i="25" s="1"/>
  <c r="C11" i="25"/>
  <c r="E11" i="25" s="1"/>
  <c r="C3" i="25"/>
  <c r="E3" i="25" s="1"/>
  <c r="C37" i="25" l="1"/>
  <c r="E37" i="25" s="1"/>
  <c r="C145" i="25"/>
  <c r="C144" i="25" s="1"/>
  <c r="C289" i="25"/>
  <c r="E198" i="25"/>
  <c r="C888" i="25"/>
  <c r="E888" i="25" s="1"/>
  <c r="E841" i="25"/>
  <c r="C1095" i="25"/>
  <c r="C564" i="25"/>
  <c r="C55" i="25"/>
  <c r="E163" i="25"/>
  <c r="E267" i="25"/>
  <c r="E605" i="25"/>
  <c r="C49" i="25"/>
  <c r="C91" i="25"/>
  <c r="C88" i="25" s="1"/>
  <c r="E88" i="25" s="1"/>
  <c r="C868" i="25"/>
  <c r="E868" i="25" s="1"/>
  <c r="C1110" i="25"/>
  <c r="E1110" i="25" s="1"/>
  <c r="E26" i="25"/>
  <c r="C24" i="25"/>
  <c r="E289" i="25"/>
  <c r="E91" i="25"/>
  <c r="C54" i="25"/>
  <c r="E55" i="25"/>
  <c r="E15" i="25"/>
  <c r="C10" i="25"/>
  <c r="C121" i="25"/>
  <c r="E121" i="25" s="1"/>
  <c r="E122" i="25"/>
  <c r="E234" i="25"/>
  <c r="C233" i="25"/>
  <c r="C280" i="25"/>
  <c r="E281" i="25"/>
  <c r="E63" i="25"/>
  <c r="E564" i="25"/>
  <c r="E207" i="25"/>
  <c r="C206" i="25"/>
  <c r="E243" i="25"/>
  <c r="C242" i="25"/>
  <c r="E242" i="25" s="1"/>
  <c r="E76" i="25"/>
  <c r="C73" i="25"/>
  <c r="E98" i="25"/>
  <c r="C157" i="25"/>
  <c r="E158" i="25"/>
  <c r="C217" i="25"/>
  <c r="E217" i="25" s="1"/>
  <c r="E218" i="25"/>
  <c r="E145" i="25"/>
  <c r="E503" i="25"/>
  <c r="C502" i="25"/>
  <c r="E502" i="25" s="1"/>
  <c r="C61" i="25"/>
  <c r="C106" i="25"/>
  <c r="E106" i="25" s="1"/>
  <c r="C214" i="25"/>
  <c r="C272" i="25"/>
  <c r="E272" i="25" s="1"/>
  <c r="C292" i="25"/>
  <c r="E292" i="25" s="1"/>
  <c r="E137" i="25"/>
  <c r="C538" i="25"/>
  <c r="E538" i="25" s="1"/>
  <c r="E539" i="25"/>
  <c r="E550" i="25"/>
  <c r="C549" i="25"/>
  <c r="E879" i="25"/>
  <c r="C878" i="25"/>
  <c r="C940" i="25"/>
  <c r="E940" i="25" s="1"/>
  <c r="C129" i="25"/>
  <c r="E129" i="25" s="1"/>
  <c r="E224" i="25"/>
  <c r="C223" i="25"/>
  <c r="E103" i="25"/>
  <c r="E521" i="25"/>
  <c r="E540" i="25"/>
  <c r="C616" i="25"/>
  <c r="E616" i="25" s="1"/>
  <c r="C867" i="25"/>
  <c r="C887" i="25"/>
  <c r="E910" i="25"/>
  <c r="C97" i="25" l="1"/>
  <c r="E97" i="25" s="1"/>
  <c r="E144" i="25"/>
  <c r="C143" i="25"/>
  <c r="E143" i="25" s="1"/>
  <c r="C1105" i="25"/>
  <c r="C1104" i="25" s="1"/>
  <c r="E1104" i="25" s="1"/>
  <c r="E49" i="25"/>
  <c r="C48" i="25"/>
  <c r="E48" i="25" s="1"/>
  <c r="E1095" i="25"/>
  <c r="C1094" i="25"/>
  <c r="E1094" i="25" s="1"/>
  <c r="C877" i="25"/>
  <c r="E877" i="25" s="1"/>
  <c r="E878" i="25"/>
  <c r="E1105" i="25"/>
  <c r="E54" i="25"/>
  <c r="C53" i="25"/>
  <c r="E233" i="25"/>
  <c r="C232" i="25"/>
  <c r="E10" i="25"/>
  <c r="E887" i="25"/>
  <c r="C886" i="25"/>
  <c r="C548" i="25"/>
  <c r="E549" i="25"/>
  <c r="E73" i="25"/>
  <c r="C72" i="25"/>
  <c r="E206" i="25"/>
  <c r="C205" i="25"/>
  <c r="E24" i="25"/>
  <c r="C19" i="25"/>
  <c r="E19" i="25" s="1"/>
  <c r="E223" i="25"/>
  <c r="C222" i="25"/>
  <c r="C563" i="25"/>
  <c r="E280" i="25"/>
  <c r="C279" i="25"/>
  <c r="E279" i="25" s="1"/>
  <c r="C87" i="25"/>
  <c r="E214" i="25"/>
  <c r="C213" i="25"/>
  <c r="E867" i="25"/>
  <c r="C866" i="25"/>
  <c r="E866" i="25" s="1"/>
  <c r="E61" i="25"/>
  <c r="C60" i="25"/>
  <c r="E60" i="25" s="1"/>
  <c r="E157" i="25"/>
  <c r="C156" i="25"/>
  <c r="C288" i="25"/>
  <c r="C212" i="25" l="1"/>
  <c r="E212" i="25" s="1"/>
  <c r="E213" i="25"/>
  <c r="E72" i="25"/>
  <c r="C71" i="25"/>
  <c r="E232" i="25"/>
  <c r="C231" i="25"/>
  <c r="E288" i="25"/>
  <c r="C287" i="25"/>
  <c r="E287" i="25" s="1"/>
  <c r="E156" i="25"/>
  <c r="E87" i="25"/>
  <c r="C86" i="25"/>
  <c r="C221" i="25"/>
  <c r="E221" i="25" s="1"/>
  <c r="E222" i="25"/>
  <c r="C204" i="25"/>
  <c r="E204" i="25" s="1"/>
  <c r="E205" i="25"/>
  <c r="C9" i="25"/>
  <c r="C52" i="25"/>
  <c r="E52" i="25" s="1"/>
  <c r="E53" i="25"/>
  <c r="C884" i="25"/>
  <c r="E886" i="25"/>
  <c r="E563" i="25"/>
  <c r="C562" i="25"/>
  <c r="C547" i="25"/>
  <c r="E547" i="25" s="1"/>
  <c r="E548" i="25"/>
  <c r="E86" i="25" l="1"/>
  <c r="C84" i="25"/>
  <c r="C69" i="25"/>
  <c r="E69" i="25" s="1"/>
  <c r="E71" i="25"/>
  <c r="C154" i="25"/>
  <c r="E231" i="25"/>
  <c r="C229" i="25"/>
  <c r="C883" i="25"/>
  <c r="E883" i="25" s="1"/>
  <c r="E884" i="25"/>
  <c r="C560" i="25"/>
  <c r="E562" i="25"/>
  <c r="C8" i="25"/>
  <c r="E9" i="25"/>
  <c r="E8" i="25" l="1"/>
  <c r="C6" i="25"/>
  <c r="E229" i="25"/>
  <c r="C227" i="25"/>
  <c r="E227" i="25" s="1"/>
  <c r="E560" i="25"/>
  <c r="C559" i="25"/>
  <c r="E559" i="25" s="1"/>
  <c r="E84" i="25"/>
  <c r="C83" i="25"/>
  <c r="E83" i="25" s="1"/>
  <c r="E154" i="25"/>
  <c r="C153" i="25"/>
  <c r="E153" i="25" s="1"/>
  <c r="C5" i="25" l="1"/>
  <c r="E6" i="25"/>
  <c r="E5" i="25" l="1"/>
  <c r="C4" i="25"/>
  <c r="E4" i="25" s="1"/>
  <c r="H86" i="31" l="1"/>
  <c r="F98" i="28"/>
  <c r="G98" i="28" s="1"/>
  <c r="I98" i="28" s="1"/>
  <c r="K98" i="28" s="1"/>
  <c r="K102" i="28" s="1"/>
  <c r="G104" i="28" s="1"/>
  <c r="K24" i="28"/>
  <c r="G3" i="28" s="1"/>
  <c r="E22" i="28"/>
  <c r="J12" i="28"/>
  <c r="H12" i="28"/>
  <c r="F12" i="28"/>
  <c r="G6" i="28"/>
  <c r="I6" i="28" s="1"/>
  <c r="J104" i="28" l="1"/>
</calcChain>
</file>

<file path=xl/sharedStrings.xml><?xml version="1.0" encoding="utf-8"?>
<sst xmlns="http://schemas.openxmlformats.org/spreadsheetml/2006/main" count="2721" uniqueCount="857">
  <si>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</si>
  <si>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</si>
  <si>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</si>
  <si>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</si>
  <si>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</si>
  <si>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</si>
  <si>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</si>
  <si>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</si>
  <si>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</si>
  <si>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</si>
  <si>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</si>
  <si>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</si>
  <si>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</si>
  <si>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</si>
  <si>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</si>
  <si>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</si>
  <si>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</si>
  <si>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</si>
  <si>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</si>
  <si>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</si>
  <si>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</si>
  <si>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Nematerijalna proizvedena imovina</t>
  </si>
  <si>
    <t>PRIMICI OD FINANCIJSKE IMOVINE I ZADUŽIVANJA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</si>
  <si>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</si>
  <si>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</si>
  <si>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</si>
  <si>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</si>
  <si>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</si>
  <si>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</si>
  <si>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</si>
  <si>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</si>
  <si>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</si>
  <si>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</si>
  <si>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</si>
  <si>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</si>
  <si>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</si>
  <si>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</si>
  <si>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</si>
  <si>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</si>
  <si>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</si>
  <si>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</si>
  <si>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</si>
  <si>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</si>
  <si>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</si>
  <si>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</si>
  <si>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</si>
  <si>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</si>
  <si>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</si>
  <si>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</si>
  <si>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</si>
  <si>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</si>
  <si>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</si>
  <si>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</si>
  <si>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</si>
  <si>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</si>
  <si>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</si>
  <si>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</si>
  <si>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</si>
  <si>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</si>
  <si>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</si>
  <si>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</si>
  <si>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</si>
  <si>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</si>
  <si>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</si>
  <si>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</si>
  <si>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I. OPĆI DIO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</si>
  <si>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</si>
  <si>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</si>
  <si>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</si>
  <si>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 xml:space="preserve">PRIHODI POSLOVANJA </t>
  </si>
  <si>
    <t>PRIHODI OD PRODAJE NEFINANCIJSKE IMOVINE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</si>
  <si>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</si>
  <si>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</si>
  <si>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</si>
  <si>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</si>
  <si>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FOND OSIGURANJA DEPOZITA</t>
  </si>
  <si>
    <t>Ostali rashodi</t>
  </si>
  <si>
    <t>Prihodi od zateznih kamata</t>
  </si>
  <si>
    <t>Usluge promidžbe i informiranja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</si>
  <si>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</si>
  <si>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</si>
  <si>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</si>
  <si>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</si>
  <si>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</si>
  <si>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</si>
  <si>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Prihodi od prodaje proizvoda i robe te pruženih usluga i prihodi od donacija</t>
  </si>
  <si>
    <t>Prihodi od prodaje proizvoda i robe te pruženih usluga</t>
  </si>
  <si>
    <t>Kazne, penali i naknade štete</t>
  </si>
  <si>
    <t>MANDATNI POSLOVI</t>
  </si>
  <si>
    <t>Stipendije i školarine</t>
  </si>
  <si>
    <t>Ostale naknade građanima i kućanstvima</t>
  </si>
  <si>
    <t>POSLOVI PROIZAŠLI IZ POSTUPAKA SANACIJE I PRIVATIZACIJE BANAKA</t>
  </si>
  <si>
    <t>Plaće (Bruto)</t>
  </si>
  <si>
    <t>Licence</t>
  </si>
  <si>
    <t>Rashodi za nabavu neproizvedene dugotrajne imovine</t>
  </si>
  <si>
    <t>Nematerijalna imovina</t>
  </si>
  <si>
    <t>SANACIJSKI FOND</t>
  </si>
  <si>
    <t>Ostale naknade (troškovi izgubljenog sudskog spora)</t>
  </si>
  <si>
    <t>Indeks</t>
  </si>
  <si>
    <t>Refundacije iz prethodnih godina</t>
  </si>
  <si>
    <t>PRIJENOS DEPOZITA IZ PRETHODNE GODINE</t>
  </si>
  <si>
    <t>Refundacija iz prethodnih godina</t>
  </si>
  <si>
    <t xml:space="preserve">Ostali prihodi od financijske imovine </t>
  </si>
  <si>
    <t xml:space="preserve">Prihodi od naplate potraživanja preuzetih u postupku   sanacije i privatizacije banaka      </t>
  </si>
  <si>
    <t>UKUPNI PRIHODI</t>
  </si>
  <si>
    <t>UKUPNI RASHODI</t>
  </si>
  <si>
    <t>Ostali nespomenuti prihodi (kamate po vrijed.pap.)
Prihodi od naplate potraživanja preuzetih u postupku sanacije i privatizacije banaka</t>
  </si>
  <si>
    <t>Kapitalne pomoći kreditnim institucijama u javnom sektoru</t>
  </si>
  <si>
    <t>Doprinosi za mirovinsko osiguranje</t>
  </si>
  <si>
    <t>Ostali prihodi od nefinancijske imovine</t>
  </si>
  <si>
    <t>Novi plan
za 2018.</t>
  </si>
  <si>
    <t>Računalni programi</t>
  </si>
  <si>
    <t>43116</t>
  </si>
  <si>
    <t>4262</t>
  </si>
  <si>
    <t>43117</t>
  </si>
  <si>
    <t xml:space="preserve">INFORMATIZACIJA </t>
  </si>
  <si>
    <t>K2003</t>
  </si>
  <si>
    <t>43114</t>
  </si>
  <si>
    <t>43113</t>
  </si>
  <si>
    <t>43112</t>
  </si>
  <si>
    <t xml:space="preserve">OPREMANJE </t>
  </si>
  <si>
    <t>K2002</t>
  </si>
  <si>
    <t>Rashodi iz prijašnjih godina</t>
  </si>
  <si>
    <t>462700</t>
  </si>
  <si>
    <t>Izvanredni rashodi po smanjenju imovine</t>
  </si>
  <si>
    <t>46257</t>
  </si>
  <si>
    <t>Izvanredni rashodi po ostalim obvezama iz posl</t>
  </si>
  <si>
    <t>46256</t>
  </si>
  <si>
    <t>Preuzeta potraživanja po jamstvu</t>
  </si>
  <si>
    <t>46254</t>
  </si>
  <si>
    <t>Zatezne kamate iz sudskog spora</t>
  </si>
  <si>
    <t>462520</t>
  </si>
  <si>
    <t>Parnički troškovi</t>
  </si>
  <si>
    <t>46252</t>
  </si>
  <si>
    <t>Sudske pristojbe</t>
  </si>
  <si>
    <t>46251</t>
  </si>
  <si>
    <t>Poseban porez na dividende</t>
  </si>
  <si>
    <t>46233</t>
  </si>
  <si>
    <t>Porezi za cestovna motorna vozila</t>
  </si>
  <si>
    <t>46231</t>
  </si>
  <si>
    <t>Otpisana potraživanja ranijih godina</t>
  </si>
  <si>
    <t>46221</t>
  </si>
  <si>
    <t>Prekršajne kazne</t>
  </si>
  <si>
    <t>46111</t>
  </si>
  <si>
    <t>Ostale naknade (troškovi izgubljenog sudskog spora i ostalo)</t>
  </si>
  <si>
    <t>Izdaci za stipendije studenata i učenika</t>
  </si>
  <si>
    <t>45121</t>
  </si>
  <si>
    <t>Naknade građanima i kućanstvima na temalju osiguranja i druge naknade</t>
  </si>
  <si>
    <t>Naknada za prodaju dionica</t>
  </si>
  <si>
    <t>44340</t>
  </si>
  <si>
    <t>Ostali nespomenuti financijski rashodi</t>
  </si>
  <si>
    <t>Zatezne kamate po sudskoj presudi</t>
  </si>
  <si>
    <t>44332</t>
  </si>
  <si>
    <t>Zatezne kamate iz poslovnog odnosa</t>
  </si>
  <si>
    <t>44331</t>
  </si>
  <si>
    <t>Negativne tečajne razlike</t>
  </si>
  <si>
    <t>44321</t>
  </si>
  <si>
    <t>Naknada za web uslugu FINA JRR</t>
  </si>
  <si>
    <t>44315</t>
  </si>
  <si>
    <t>Ostale naknade</t>
  </si>
  <si>
    <t>44314</t>
  </si>
  <si>
    <t>Bankovne usluge kod isplate osiguranih depozita</t>
  </si>
  <si>
    <t>44313</t>
  </si>
  <si>
    <t>Bankovne usluge i provizije</t>
  </si>
  <si>
    <t>44312</t>
  </si>
  <si>
    <t>Naknade za platni promet</t>
  </si>
  <si>
    <t>44311</t>
  </si>
  <si>
    <t>Naknada za uslugu digitalnog certifikata</t>
  </si>
  <si>
    <t>44310</t>
  </si>
  <si>
    <t>Zaštita na radu - prva pomoć, naljepnice, …</t>
  </si>
  <si>
    <t>42953</t>
  </si>
  <si>
    <t>Zaštita na radu - usluge</t>
  </si>
  <si>
    <t>425981</t>
  </si>
  <si>
    <t>Zaštita na radu</t>
  </si>
  <si>
    <t>Ostali materijalni rashodi (ostale naknade za po upravnom postupku)</t>
  </si>
  <si>
    <t>42952</t>
  </si>
  <si>
    <t>42951</t>
  </si>
  <si>
    <t>42931</t>
  </si>
  <si>
    <t>Interna reprezentacija</t>
  </si>
  <si>
    <t>42922</t>
  </si>
  <si>
    <t>Vanjska reprezentacija</t>
  </si>
  <si>
    <t>42921</t>
  </si>
  <si>
    <t>Premije osiguranja zaposlenih</t>
  </si>
  <si>
    <t>42912</t>
  </si>
  <si>
    <t>Premije osiguranja prijevoznih sredstava</t>
  </si>
  <si>
    <t>42911</t>
  </si>
  <si>
    <t>Troškovi organizacije konferencije EFDI</t>
  </si>
  <si>
    <t>42599</t>
  </si>
  <si>
    <t>42598</t>
  </si>
  <si>
    <t>Grafičke usluge i usluge tiskanja</t>
  </si>
  <si>
    <t>425970</t>
  </si>
  <si>
    <t>Usluge fotokopiranja</t>
  </si>
  <si>
    <t>42597</t>
  </si>
  <si>
    <t>Usluge parkiranja</t>
  </si>
  <si>
    <t>42596</t>
  </si>
  <si>
    <t>Usluge čuvanja objekta</t>
  </si>
  <si>
    <t>42595</t>
  </si>
  <si>
    <t>Usluge tjelesne zaštite</t>
  </si>
  <si>
    <t>42594</t>
  </si>
  <si>
    <t>Pretplata HRT</t>
  </si>
  <si>
    <t>42593</t>
  </si>
  <si>
    <t>Usluge pohrane i održavanje računa</t>
  </si>
  <si>
    <t>42592</t>
  </si>
  <si>
    <t>Usluge montaže, demontaže, selidbe, …</t>
  </si>
  <si>
    <t>425911</t>
  </si>
  <si>
    <t>Usluge servisa - bravara, limara, registracije vozila</t>
  </si>
  <si>
    <t>42591</t>
  </si>
  <si>
    <t>Ob vezni i preventivni zdravstveni pregledi zaposlenika</t>
  </si>
  <si>
    <t>42561</t>
  </si>
  <si>
    <t>Najam licenci (web hosting)</t>
  </si>
  <si>
    <t>42583</t>
  </si>
  <si>
    <t>Ostale računalne usluge</t>
  </si>
  <si>
    <t>42582</t>
  </si>
  <si>
    <t>Održavanje po licenci</t>
  </si>
  <si>
    <t>42581</t>
  </si>
  <si>
    <t>Ostale intelektualne usluge</t>
  </si>
  <si>
    <t>42579</t>
  </si>
  <si>
    <t>Usluge prijevoda</t>
  </si>
  <si>
    <t>42576</t>
  </si>
  <si>
    <t>Usluge vještaka, procjenitelja, geodeta</t>
  </si>
  <si>
    <t>42575</t>
  </si>
  <si>
    <t>Revizorske usluge</t>
  </si>
  <si>
    <t>42574</t>
  </si>
  <si>
    <t>MDI usl. jav. bilježnika za spis PB 27- Tomislav Ćorić</t>
  </si>
  <si>
    <t>425731</t>
  </si>
  <si>
    <t>Usluge javnog bilježnika</t>
  </si>
  <si>
    <t>42573</t>
  </si>
  <si>
    <t>Usluge odvjetnika i pravnog savjetovanja</t>
  </si>
  <si>
    <t>42572</t>
  </si>
  <si>
    <t>Ugovori o djelu</t>
  </si>
  <si>
    <t>42571</t>
  </si>
  <si>
    <t>Ugovori o autorskom djelu</t>
  </si>
  <si>
    <t>42570</t>
  </si>
  <si>
    <t>Operativni leasing službenog automobila</t>
  </si>
  <si>
    <t>42556</t>
  </si>
  <si>
    <t>Najam poslovnog prostora</t>
  </si>
  <si>
    <t>42555</t>
  </si>
  <si>
    <t>Zakup parkirališnih mjesta</t>
  </si>
  <si>
    <t>42552</t>
  </si>
  <si>
    <t>Najamnine za opremu</t>
  </si>
  <si>
    <t>42551</t>
  </si>
  <si>
    <t>Ostale usluge - sanitacija voda, …</t>
  </si>
  <si>
    <t>42549</t>
  </si>
  <si>
    <t>Naknada za zadržavanje nezakonito izgrađene z</t>
  </si>
  <si>
    <t>42548</t>
  </si>
  <si>
    <t>Dimnjačarske usluge</t>
  </si>
  <si>
    <t>42547</t>
  </si>
  <si>
    <t>Deratizacija i dezinfekcijske usluge</t>
  </si>
  <si>
    <t>42546</t>
  </si>
  <si>
    <t>Zajednička pričuva</t>
  </si>
  <si>
    <t>42545</t>
  </si>
  <si>
    <t>MDI-komunlana i vodna naknada</t>
  </si>
  <si>
    <t>425441</t>
  </si>
  <si>
    <t>Komunalna i vodna naknada</t>
  </si>
  <si>
    <t>42544</t>
  </si>
  <si>
    <t>Usluge pranja, čišćenja i sl.</t>
  </si>
  <si>
    <t>42543</t>
  </si>
  <si>
    <t>Odvoz smeća</t>
  </si>
  <si>
    <t>42542</t>
  </si>
  <si>
    <t>Oprskrba vodom</t>
  </si>
  <si>
    <t>42541</t>
  </si>
  <si>
    <t>Ostale usluge informiranja</t>
  </si>
  <si>
    <t>42533</t>
  </si>
  <si>
    <t>Objava oglasa u tisku</t>
  </si>
  <si>
    <t>42532</t>
  </si>
  <si>
    <t>Objave oglasa na elektronskom mediju</t>
  </si>
  <si>
    <t>42531</t>
  </si>
  <si>
    <t>Ostale usluge tekućeg i investicijskog održavanja</t>
  </si>
  <si>
    <t>42524</t>
  </si>
  <si>
    <t>Tekuće održavanje opreme</t>
  </si>
  <si>
    <t>42523</t>
  </si>
  <si>
    <t>Domarski radovi</t>
  </si>
  <si>
    <t>42522</t>
  </si>
  <si>
    <t>Tekuće održavanje prijevoznih sredstava</t>
  </si>
  <si>
    <t>42521</t>
  </si>
  <si>
    <t>Rent-a-car i taxi prijevoz</t>
  </si>
  <si>
    <t>42515</t>
  </si>
  <si>
    <t>Poštarina, pisma, tiskanice</t>
  </si>
  <si>
    <t>42514</t>
  </si>
  <si>
    <t xml:space="preserve">Usluge mobilne mreže </t>
  </si>
  <si>
    <t>42513</t>
  </si>
  <si>
    <t>Usluge interneta</t>
  </si>
  <si>
    <t>42512</t>
  </si>
  <si>
    <t>Usluge fiksni telefon, telefaks</t>
  </si>
  <si>
    <t>42511</t>
  </si>
  <si>
    <t>Auto gume</t>
  </si>
  <si>
    <t>42642</t>
  </si>
  <si>
    <t>Sitni inventar</t>
  </si>
  <si>
    <t>42641</t>
  </si>
  <si>
    <t>Motorni benzin - loko Volvo</t>
  </si>
  <si>
    <t>42637</t>
  </si>
  <si>
    <t>Toplinska energija Ivekovićeva 17 i 19</t>
  </si>
  <si>
    <t>426351</t>
  </si>
  <si>
    <t>Toplinska energija (toplana)</t>
  </si>
  <si>
    <t>42635</t>
  </si>
  <si>
    <t>Motorni benzin - loko Toyota</t>
  </si>
  <si>
    <t>42634</t>
  </si>
  <si>
    <t>Plin</t>
  </si>
  <si>
    <t>42632</t>
  </si>
  <si>
    <t xml:space="preserve">Električna energija </t>
  </si>
  <si>
    <t>42631</t>
  </si>
  <si>
    <t>Ostali materijalni rashodi</t>
  </si>
  <si>
    <t>42619</t>
  </si>
  <si>
    <t>42618</t>
  </si>
  <si>
    <t>Materijal za promidžbu</t>
  </si>
  <si>
    <t>42617</t>
  </si>
  <si>
    <t>Literatura, stručni časopisi, sturčne knjige, glasila</t>
  </si>
  <si>
    <t>42616</t>
  </si>
  <si>
    <t>Materijal za održavanje službenih vozila</t>
  </si>
  <si>
    <t>42615</t>
  </si>
  <si>
    <t>Materijal za tekuće održavanje informatičke opreme</t>
  </si>
  <si>
    <t>42614</t>
  </si>
  <si>
    <t>Ostali potrošeni materijal</t>
  </si>
  <si>
    <t>42613</t>
  </si>
  <si>
    <t>Materijal za čišćenje i održavanje</t>
  </si>
  <si>
    <t>42612</t>
  </si>
  <si>
    <t>Uredski materijal</t>
  </si>
  <si>
    <t>42611</t>
  </si>
  <si>
    <t>Seminari, savjetovanja, simpoziji</t>
  </si>
  <si>
    <t>42133</t>
  </si>
  <si>
    <t>Tečajevi, stručni ispiti</t>
  </si>
  <si>
    <t>42132</t>
  </si>
  <si>
    <t>Naknade za prijevoz na posao i s posla</t>
  </si>
  <si>
    <t>42121</t>
  </si>
  <si>
    <t>Naknade troškova službenih putovanja</t>
  </si>
  <si>
    <t>4242</t>
  </si>
  <si>
    <t>Boravišna pristojba</t>
  </si>
  <si>
    <t>421130</t>
  </si>
  <si>
    <t>Gorivo po službenom putu za vlastito vozilo</t>
  </si>
  <si>
    <t>421129</t>
  </si>
  <si>
    <t>Gorivo po službenom putu za ostala vozila</t>
  </si>
  <si>
    <t>421128</t>
  </si>
  <si>
    <t>Gorivo po službenom putu za službeno vozilo - To</t>
  </si>
  <si>
    <t>421127</t>
  </si>
  <si>
    <t>Po ostalim ugovorima</t>
  </si>
  <si>
    <t>421125</t>
  </si>
  <si>
    <t>Parkiranje</t>
  </si>
  <si>
    <t>421124</t>
  </si>
  <si>
    <t>Cestarine</t>
  </si>
  <si>
    <t>421123</t>
  </si>
  <si>
    <t>Upotreba vlastitog vozila na službenom putu prema km</t>
  </si>
  <si>
    <t>421121</t>
  </si>
  <si>
    <t>Ostali rashodi za službena putovanja</t>
  </si>
  <si>
    <t>42112</t>
  </si>
  <si>
    <t>Naknade za prijevoz na službenom putu u inozemstvu</t>
  </si>
  <si>
    <t>421116</t>
  </si>
  <si>
    <t>Naknade za prijevoz na službenom putu u zemlji</t>
  </si>
  <si>
    <t>421115</t>
  </si>
  <si>
    <t>Naknade za smještaj na službenom putu u inozemstvu</t>
  </si>
  <si>
    <t>421114</t>
  </si>
  <si>
    <t>Naknade za smještaj na službenom putu u zemlji</t>
  </si>
  <si>
    <t>421113</t>
  </si>
  <si>
    <t>Dnevnice za službeni put u inozemstvo</t>
  </si>
  <si>
    <t>421112</t>
  </si>
  <si>
    <t>Dnevice za službeni put u zemlji</t>
  </si>
  <si>
    <t>421111</t>
  </si>
  <si>
    <t>Doprinos za zapošljavanje na plaće i nadoknade</t>
  </si>
  <si>
    <t>41322</t>
  </si>
  <si>
    <t>Doprinosi za zdravstveno po sudskoj presudi</t>
  </si>
  <si>
    <t>41314</t>
  </si>
  <si>
    <t>Poseban doprinos za zdravstveno osiguranje</t>
  </si>
  <si>
    <t>41312</t>
  </si>
  <si>
    <t>Doprinos za obvezno zdravstveno osiguranje</t>
  </si>
  <si>
    <t>41311</t>
  </si>
  <si>
    <t>Doprinos za MIO II po sudskoj presudi</t>
  </si>
  <si>
    <t>41323</t>
  </si>
  <si>
    <t>Doprinos MIO II beneficirani staž</t>
  </si>
  <si>
    <t>41332</t>
  </si>
  <si>
    <t>Doprinos MIO I beneficirani staž</t>
  </si>
  <si>
    <t>41331</t>
  </si>
  <si>
    <t>Prirez porezu na drugi dohodak</t>
  </si>
  <si>
    <t>41244</t>
  </si>
  <si>
    <t>Porez na drugi dohodak</t>
  </si>
  <si>
    <t>41243</t>
  </si>
  <si>
    <t>Prirez na dohodak iz nadoknada</t>
  </si>
  <si>
    <t>41242</t>
  </si>
  <si>
    <t>Porez na dohodak iz nadoknada</t>
  </si>
  <si>
    <t>41241</t>
  </si>
  <si>
    <t>Doprinos za MO - II. stup - neoporezivo</t>
  </si>
  <si>
    <t>41232</t>
  </si>
  <si>
    <t>Doprinos za MO - I. stup - neoporezivo</t>
  </si>
  <si>
    <t>41231</t>
  </si>
  <si>
    <t>Prigodne isplate - božićnica</t>
  </si>
  <si>
    <t>41226</t>
  </si>
  <si>
    <t>Ostale nadoknade zaposlenima</t>
  </si>
  <si>
    <t>41224</t>
  </si>
  <si>
    <t xml:space="preserve">Pomoć u slučaju bolesti, bolovanje preko 90 dana i </t>
  </si>
  <si>
    <t>41223</t>
  </si>
  <si>
    <t>Jubilarne nagrade i otpremnina</t>
  </si>
  <si>
    <t>41222</t>
  </si>
  <si>
    <t>Regres za godišnji odmor</t>
  </si>
  <si>
    <t>41221</t>
  </si>
  <si>
    <t>Plaća u naravi - DZO</t>
  </si>
  <si>
    <t>41218</t>
  </si>
  <si>
    <t>Božićnica</t>
  </si>
  <si>
    <t>41215</t>
  </si>
  <si>
    <t>41214</t>
  </si>
  <si>
    <t>41212</t>
  </si>
  <si>
    <t>Prirez na porez po sudskoj presudi</t>
  </si>
  <si>
    <t>411135</t>
  </si>
  <si>
    <t>Porez na dohodak po sudskoj presudi</t>
  </si>
  <si>
    <t>411134</t>
  </si>
  <si>
    <t>Prirez na porez na dohodak iz plaća</t>
  </si>
  <si>
    <t>411132</t>
  </si>
  <si>
    <t>Porez na dohodak iz plaća</t>
  </si>
  <si>
    <t>411131</t>
  </si>
  <si>
    <t>Doprinos za zapošljavanje po sudskoj presudi</t>
  </si>
  <si>
    <t>411125</t>
  </si>
  <si>
    <t>Doprinos za zdravstveno po sudskoj presudi</t>
  </si>
  <si>
    <t>411124</t>
  </si>
  <si>
    <t>Doprinos za MIO I po sudskoj presudi</t>
  </si>
  <si>
    <t>411123</t>
  </si>
  <si>
    <t>Doprinos za MO - II. Stup</t>
  </si>
  <si>
    <t>411122</t>
  </si>
  <si>
    <t>Doprinos za MO - I. stup</t>
  </si>
  <si>
    <t>411121</t>
  </si>
  <si>
    <t>Plaćeni dopust</t>
  </si>
  <si>
    <t>411116</t>
  </si>
  <si>
    <t>Državni blagdan</t>
  </si>
  <si>
    <t>411115</t>
  </si>
  <si>
    <t>Godišnji odmor</t>
  </si>
  <si>
    <t>411114</t>
  </si>
  <si>
    <t>Bolovanje - na teret poslodavca</t>
  </si>
  <si>
    <t>411113</t>
  </si>
  <si>
    <t>Minuli rad</t>
  </si>
  <si>
    <t>411120</t>
  </si>
  <si>
    <t>Neto po sudskoj presudi</t>
  </si>
  <si>
    <t>411119</t>
  </si>
  <si>
    <t>Topli obrok</t>
  </si>
  <si>
    <t>411112</t>
  </si>
  <si>
    <t>Redovan rad</t>
  </si>
  <si>
    <t>411111</t>
  </si>
  <si>
    <t>Rad u dane blagdana i neradne dane</t>
  </si>
  <si>
    <t>411102</t>
  </si>
  <si>
    <t>Prekovremeni rad</t>
  </si>
  <si>
    <t>411101</t>
  </si>
  <si>
    <t>Plaće</t>
  </si>
  <si>
    <t xml:space="preserve">ADMINISTRACIJA I UPRAVLJANJE </t>
  </si>
  <si>
    <t>A1004</t>
  </si>
  <si>
    <t>ADMINISTRATIVNO UPRAVLJANJE I OPREMANJE</t>
  </si>
  <si>
    <t>Prijevozna sredstva u cestovnom prometu</t>
  </si>
  <si>
    <t>4231</t>
  </si>
  <si>
    <t xml:space="preserve">OBNOVA VOZNOG PARKA </t>
  </si>
  <si>
    <t>K2004</t>
  </si>
  <si>
    <t>Prijevremeni raskid ugovora s odvjetnicima</t>
  </si>
  <si>
    <t>462522</t>
  </si>
  <si>
    <t>Trošak rezervacije sudskih sporova</t>
  </si>
  <si>
    <t>462521</t>
  </si>
  <si>
    <t>MDI-sudske prist. CRBS 3- Vesna Mohar</t>
  </si>
  <si>
    <t>429526</t>
  </si>
  <si>
    <t>MDI- sudske prist. CRBS 21- Branko Kovač</t>
  </si>
  <si>
    <t>429525</t>
  </si>
  <si>
    <t>MDI-pristojbe za spis CRBS 96-Ratimir Ličina</t>
  </si>
  <si>
    <t>429524</t>
  </si>
  <si>
    <t>MDI - sud. prist. spis CRBS 36 - D. Bošnjaković</t>
  </si>
  <si>
    <t>429523</t>
  </si>
  <si>
    <t>MDI-sud. pristojbe CRBS 64-Andy Jelčić Ivanošić</t>
  </si>
  <si>
    <t>429522</t>
  </si>
  <si>
    <t>MDI- sud. pristojba Melvan Paško,Zlatko,Jadranka,Petek</t>
  </si>
  <si>
    <t>429521</t>
  </si>
  <si>
    <t>MDI-sud. pristojba CRBS 32-Goran Šević</t>
  </si>
  <si>
    <t>429520</t>
  </si>
  <si>
    <t>Pristojbe za spis CRBS 210 - Zdravko Vukelja</t>
  </si>
  <si>
    <t>429519</t>
  </si>
  <si>
    <t>Pristojbe za spis CRBS 157 - Dane Maršić</t>
  </si>
  <si>
    <t>429517</t>
  </si>
  <si>
    <t>Sudske pristojbe CRBS 63- Davor Gorjup</t>
  </si>
  <si>
    <t>429516</t>
  </si>
  <si>
    <t>Sudske pristojbe - CRBS 197 Lenko Krizmanić</t>
  </si>
  <si>
    <t>429512</t>
  </si>
  <si>
    <t>Sudske pristojbe - DAB 010 Međugorac-Tarbuk</t>
  </si>
  <si>
    <t>429511</t>
  </si>
  <si>
    <t>Obvezni i preventivni zdravstveni pregledi zaposlenika</t>
  </si>
  <si>
    <t>MDI-usl. vještačenja CRBS 202-Milan Protrka</t>
  </si>
  <si>
    <t>425754</t>
  </si>
  <si>
    <t>MDI-usl. vještačenja CRBS 63-Davor Gorjup</t>
  </si>
  <si>
    <t>425753</t>
  </si>
  <si>
    <t>MDI-usl. vještačenja DAB 266-Smailagić Biserka i Jasmin</t>
  </si>
  <si>
    <t>425752</t>
  </si>
  <si>
    <t>MDI-usl. vještačenja DAB CRBS - M.Fučak</t>
  </si>
  <si>
    <t>4257511</t>
  </si>
  <si>
    <t>MDI usl. jav. bilježnika za spis DAB 201 - HNK Hajduk</t>
  </si>
  <si>
    <t>425732</t>
  </si>
  <si>
    <t>Intelekt. usl. za spis CRBS 75-Radeljak Milovan</t>
  </si>
  <si>
    <t>425729</t>
  </si>
  <si>
    <t>Intelekt. usl. za spis CRBS 15-Roglić Ante</t>
  </si>
  <si>
    <t>425728</t>
  </si>
  <si>
    <t>Intelekt. usl. za spis CRBS 54-Duvnjak Mladen</t>
  </si>
  <si>
    <t>425727</t>
  </si>
  <si>
    <t>MDI-intelekt. usl. za spis CRBS 49-Franjo Bošnjak</t>
  </si>
  <si>
    <t>4257268</t>
  </si>
  <si>
    <t>MDI-intelekt. usl. za spis CRBS 45- Cvetko Mirko i Mari</t>
  </si>
  <si>
    <t>4257267</t>
  </si>
  <si>
    <t>MDI-intelekt. usl. za spis CRBS 134 Mijo Volarević</t>
  </si>
  <si>
    <t>4257266</t>
  </si>
  <si>
    <t>MDI-intelekt. usl. za spis DAB 104-Anđelko Žunić</t>
  </si>
  <si>
    <t>4257265</t>
  </si>
  <si>
    <t>MDI-intelekt. usl. CRBS 94-Đuro Oreški</t>
  </si>
  <si>
    <t>4257264</t>
  </si>
  <si>
    <t>MDI-intelekt. usl. CRBS 79-1-Rikard Štimac</t>
  </si>
  <si>
    <t>4257263</t>
  </si>
  <si>
    <t>MDI-intelekt. usl. CRBS 25-Jasminka Miočić</t>
  </si>
  <si>
    <t>4257262</t>
  </si>
  <si>
    <t>MDI-intelekt. usl. CRBS 5-Miljenko Fijan</t>
  </si>
  <si>
    <t>4257261</t>
  </si>
  <si>
    <t>MDI-intelekt. usl za spis CRBS 172-Mirko Klarić</t>
  </si>
  <si>
    <t>4257260</t>
  </si>
  <si>
    <t>Intelekt. usl. za spis CRBS 192-Gelo Ante</t>
  </si>
  <si>
    <t>425726</t>
  </si>
  <si>
    <t>MDI-intel. usl. za spis CRBS 153 - Davor Ivić</t>
  </si>
  <si>
    <t>4257259</t>
  </si>
  <si>
    <t>MDI-intelekt. usl. za CRBS 48-Draganić Katarina&amp;Pavao</t>
  </si>
  <si>
    <t>4257258</t>
  </si>
  <si>
    <t>MDI-intelekt. usl. za spis CRBS 100-Zdenko Janušić</t>
  </si>
  <si>
    <t>4257257</t>
  </si>
  <si>
    <t>MDI-intelekt. usl. za spis CRBS 85-Berislav Horvat</t>
  </si>
  <si>
    <t>4257256</t>
  </si>
  <si>
    <t>MDI-intelekt. usl. za spis CRBS 70-Marko Lončar</t>
  </si>
  <si>
    <t>4257255</t>
  </si>
  <si>
    <t>MDI-intelekt. usl. za spis CRBS 71-1-Z. Malbaša-Golub D</t>
  </si>
  <si>
    <t>4257254</t>
  </si>
  <si>
    <t>MDI.intelekt. usl. za spis CRBS 79-Juraj &amp;Ivanka Štima</t>
  </si>
  <si>
    <t>4257253</t>
  </si>
  <si>
    <t>MDI-intelekt. usl. za spis CRBS 86-Đuro Horvat</t>
  </si>
  <si>
    <t>4257252</t>
  </si>
  <si>
    <t>MDI-intelekt. usl. za spis CRBS 74-Radovan Radas, Ž. Vl</t>
  </si>
  <si>
    <t>4257251</t>
  </si>
  <si>
    <t>MDI-intelekt. usl. za spis CRBS 71-2-Z. Malbaša-Macukić</t>
  </si>
  <si>
    <t>4257250</t>
  </si>
  <si>
    <t>Intelekt. usl. za spis CRBS 5-Fijan Miljenko</t>
  </si>
  <si>
    <t>425725</t>
  </si>
  <si>
    <t>MDI-intelekt. usl. za spis CRBS 52-Jakov Sedlar</t>
  </si>
  <si>
    <t>4257249</t>
  </si>
  <si>
    <t>MDI-intelekt. usl. za spis CRBS 59-Mara Jurić (Vitorog)</t>
  </si>
  <si>
    <t>4257248</t>
  </si>
  <si>
    <t>MDI-intelekt. usl. za spis CRBS 75-Milovan Radeljak</t>
  </si>
  <si>
    <t>4257247</t>
  </si>
  <si>
    <t>MDI-intelekt. usl. za spis CRBS 3- M. M. Hamberger</t>
  </si>
  <si>
    <t>4257246</t>
  </si>
  <si>
    <t>Intelekt. usl. za spis CRBS 14- Nenad Biller</t>
  </si>
  <si>
    <t>4257245</t>
  </si>
  <si>
    <t>Intelekt. usl. za spis CRBS 40-Antun Antal (DAM d.o.o.)</t>
  </si>
  <si>
    <t>4257244</t>
  </si>
  <si>
    <t>Intelekt. usluge za spis CRBS 94 - Đuro Oreški</t>
  </si>
  <si>
    <t>4257243</t>
  </si>
  <si>
    <t>4257242</t>
  </si>
  <si>
    <t>Intelekt. usl. za spis CRBS 172- Mirko Klarić</t>
  </si>
  <si>
    <t>4257241</t>
  </si>
  <si>
    <t>Intelekt. usl. za spis CRBS 31- Krešimir Ročić</t>
  </si>
  <si>
    <t>4257240</t>
  </si>
  <si>
    <t>Intelekt. usl. za spis CRBS 25- Miočić Jasminka</t>
  </si>
  <si>
    <t>425724</t>
  </si>
  <si>
    <t>Intelekt. usl. za spis CRBS 72- Katica Franković</t>
  </si>
  <si>
    <t>4257239</t>
  </si>
  <si>
    <t>Intelekt. usl. za spis CRBS 22- Ljubica Kovačić</t>
  </si>
  <si>
    <t>4257238</t>
  </si>
  <si>
    <t>MDI-Intelekt. usl. za spis CRBS 118- Marijo Jelčić</t>
  </si>
  <si>
    <t>42572370</t>
  </si>
  <si>
    <t>Intelekt. usl. za spis CRBS 118- Marijo Jelčić</t>
  </si>
  <si>
    <t>4257237</t>
  </si>
  <si>
    <t>MDI-Intelekt. usl. za spis CRBS 111- Sanja Jerković</t>
  </si>
  <si>
    <t>42572360</t>
  </si>
  <si>
    <t>Intelekt. usl. za spis CRBS 111- Sanja Jerković</t>
  </si>
  <si>
    <t>4257236</t>
  </si>
  <si>
    <t>MDI-Intelekt. usl. za spis CRBS 120- Marija Knezović</t>
  </si>
  <si>
    <t>42572350</t>
  </si>
  <si>
    <t>Intelekt. usl. za spis CRBS 120- Marija Knezović</t>
  </si>
  <si>
    <t>4257235</t>
  </si>
  <si>
    <t>Intelekt. usl. za spis CRBS 202- Milan Protrka</t>
  </si>
  <si>
    <t>4257234</t>
  </si>
  <si>
    <t>Intelekt. usl. za spis CRBS 21- Dinko Zadro</t>
  </si>
  <si>
    <t>4257233</t>
  </si>
  <si>
    <t>Intelekt. usl. za spis CRBS 210-Zdravko Vukelja</t>
  </si>
  <si>
    <t>4257231</t>
  </si>
  <si>
    <t>Intelekt. usl. za spis CRBS 77-Stanislav Šiktar</t>
  </si>
  <si>
    <t>4257230</t>
  </si>
  <si>
    <t>Intelekt. usl. za spis CRBS 49-Bošnjak Frano</t>
  </si>
  <si>
    <t>4257228</t>
  </si>
  <si>
    <t>Intelekt. usl. za spis CRBS 45-Cvetko Mario i Mirko</t>
  </si>
  <si>
    <t>4257227</t>
  </si>
  <si>
    <t>Intelekt. usl. za spis CRBS 198-Kuvačić Nenad</t>
  </si>
  <si>
    <t>4257226</t>
  </si>
  <si>
    <t>Intelekt. usl. za spis CRBS 3-Šimunić Nenad</t>
  </si>
  <si>
    <t>4257225</t>
  </si>
  <si>
    <t>Intelekt. usl. za spis CRBS 16-Brkić Damir</t>
  </si>
  <si>
    <t>4257224</t>
  </si>
  <si>
    <t>Intelekt. usl. za spis CRBS 209-Fućak Mira</t>
  </si>
  <si>
    <t>4257222</t>
  </si>
  <si>
    <t>Intelekt. usl. za spis CRBS 3- Wernig Igor</t>
  </si>
  <si>
    <t>4257221</t>
  </si>
  <si>
    <t>Intelekt. usl. za spis CRBS 153-Ivić Davor</t>
  </si>
  <si>
    <t>4257219</t>
  </si>
  <si>
    <t>Intelekt. usl. za spis CRBS 85-Horvat Berislav</t>
  </si>
  <si>
    <t>4257218</t>
  </si>
  <si>
    <t>Intelekt. usl. za spis CRBS 70-Lončar Marko</t>
  </si>
  <si>
    <t>4257217</t>
  </si>
  <si>
    <t>Intelekt. usl. za spis CRBS 71-2- Malbaša Zoran(Macukić</t>
  </si>
  <si>
    <t>42572160</t>
  </si>
  <si>
    <t>Intelekt. usl. za spis CRBS 71-Malbaša Zoran(Golub D.)</t>
  </si>
  <si>
    <t>4257216</t>
  </si>
  <si>
    <t>Intelekt. usl. za spis CRBS 79-Štimac Ivanka i Juraj</t>
  </si>
  <si>
    <t>4257215</t>
  </si>
  <si>
    <t>Intelekt. usl za spis CRBS 86-Horvat Đuro</t>
  </si>
  <si>
    <t>4257214</t>
  </si>
  <si>
    <t>Intelekt. usl. za spis CRBS 74-Radas R.,Vlatković Ž.</t>
  </si>
  <si>
    <t>4257213</t>
  </si>
  <si>
    <t>Intelekt. usl. za spis CRBS 203-Macukić Marko</t>
  </si>
  <si>
    <t>4257212</t>
  </si>
  <si>
    <t>Intelekt. usl. za spis CRBS 52-Sedlar Jakov</t>
  </si>
  <si>
    <t>4257211</t>
  </si>
  <si>
    <t>Intelekt. usl. za spis CRBS 59-Jurić Mara ( Vitorog)</t>
  </si>
  <si>
    <t>4257210</t>
  </si>
  <si>
    <t>Intelekt. usl. za spis CRBS 182- Matić V.</t>
  </si>
  <si>
    <t>425720</t>
  </si>
  <si>
    <t>Pričuva Ivekovićeva 17 i 19</t>
  </si>
  <si>
    <t>425451</t>
  </si>
  <si>
    <t>Objava oglasa u tisku za spis DAB 289-Zdravko Kelava</t>
  </si>
  <si>
    <t>425321</t>
  </si>
  <si>
    <t>Električna energija Ivekovićeva 17 i 19</t>
  </si>
  <si>
    <t>426311</t>
  </si>
  <si>
    <t>A1003</t>
  </si>
  <si>
    <t>INFORMATIZACIJA</t>
  </si>
  <si>
    <t>K2001</t>
  </si>
  <si>
    <t>Troškovi sanacije JABA d.d.</t>
  </si>
  <si>
    <t>462711</t>
  </si>
  <si>
    <t>Kapitalne pomoći</t>
  </si>
  <si>
    <t>Premije osiguranja</t>
  </si>
  <si>
    <t>3237         Intelektualne i osobne usluge</t>
  </si>
  <si>
    <t>Usluge tekućeg i investicijskog održavanja</t>
  </si>
  <si>
    <t>Naknade za rad na terenu</t>
  </si>
  <si>
    <t>42122</t>
  </si>
  <si>
    <t>Naknade za plaćeni GO</t>
  </si>
  <si>
    <t>41217</t>
  </si>
  <si>
    <t>A1000</t>
  </si>
  <si>
    <t>Tesla štedna banka d.d.</t>
  </si>
  <si>
    <t>462629</t>
  </si>
  <si>
    <t>Banka splitsko-dalmatinska</t>
  </si>
  <si>
    <t>462628</t>
  </si>
  <si>
    <t>Nava banka</t>
  </si>
  <si>
    <t>462627</t>
  </si>
  <si>
    <t>Centar banka</t>
  </si>
  <si>
    <t>462626</t>
  </si>
  <si>
    <t>Credo banka</t>
  </si>
  <si>
    <t>462625</t>
  </si>
  <si>
    <t>Glumina banka</t>
  </si>
  <si>
    <t>462622</t>
  </si>
  <si>
    <t>HGB</t>
  </si>
  <si>
    <t>462615</t>
  </si>
  <si>
    <t>Županjska banka</t>
  </si>
  <si>
    <t>462613</t>
  </si>
  <si>
    <t>Isplaćeni depoziti - Primus</t>
  </si>
  <si>
    <t>46244</t>
  </si>
  <si>
    <t>Isplaćeni depoziti - HGB</t>
  </si>
  <si>
    <t>46243</t>
  </si>
  <si>
    <t>Isplaćeni depoziti - Gradska banka</t>
  </si>
  <si>
    <t>46242</t>
  </si>
  <si>
    <t>Isplaćeni depoziti - Groš banka</t>
  </si>
  <si>
    <t>46241</t>
  </si>
  <si>
    <t>Isplaćeni depoziti - Glumina banka</t>
  </si>
  <si>
    <t>46240</t>
  </si>
  <si>
    <t xml:space="preserve">NAKANDE GRAĐANIMA I KUĆANSTVIMA NA TEMELJU OSIGURANJA I DRUGE NAKNADE </t>
  </si>
  <si>
    <t>A1002</t>
  </si>
  <si>
    <t>ISPLATA OSIGURANIH DEPOZITA</t>
  </si>
  <si>
    <t>K2000</t>
  </si>
  <si>
    <t>Zaštita na radu - prva pomoć, naljepnice,...</t>
  </si>
  <si>
    <t>MDI-sudska pristojba spis CRBS 94-Đuro Oreški</t>
  </si>
  <si>
    <t>429532</t>
  </si>
  <si>
    <t>MDI-sudska pristojba spis CRBS 17-S. Dumić(Info Media)</t>
  </si>
  <si>
    <t>429531</t>
  </si>
  <si>
    <t>MDI-sudske pristojbe spis CRBS 22-Kovačić Ljubica</t>
  </si>
  <si>
    <t>429530</t>
  </si>
  <si>
    <t>MDI-sudska pristojba CRBS 54-Mladen Duvnjak</t>
  </si>
  <si>
    <t>429529</t>
  </si>
  <si>
    <t>MDI-sudska pristojba CRBS 33-Željko Gostrec</t>
  </si>
  <si>
    <t>429528</t>
  </si>
  <si>
    <t>MDI-sudska pristojba CRBS 22-Ljubica Kovačić</t>
  </si>
  <si>
    <t>429527</t>
  </si>
  <si>
    <t>Pristojbe za spis ŠRO 87 - Ana Marušić</t>
  </si>
  <si>
    <t>429518</t>
  </si>
  <si>
    <t>Sudske pristojbe - PB 6 Ante Pocrnja</t>
  </si>
  <si>
    <t>429515</t>
  </si>
  <si>
    <t>Sudske pristojbe - GĐŠ 35 Ana Relić</t>
  </si>
  <si>
    <t>429514</t>
  </si>
  <si>
    <t>Sudske pristojbe - DAB 246 Grad Županja</t>
  </si>
  <si>
    <t>4295100</t>
  </si>
  <si>
    <t>Sudske pristojbe - DAB 096 Z. Gradinščak</t>
  </si>
  <si>
    <t>429510</t>
  </si>
  <si>
    <t>MDI-troškovi prodaje elektr. dražbom-D. Gorjup CRBS 63</t>
  </si>
  <si>
    <t>425982</t>
  </si>
  <si>
    <t>MDI-sudski ovršitelj za Mladen Jelčić (OVR268/18)</t>
  </si>
  <si>
    <t>425760</t>
  </si>
  <si>
    <t>MDI- usl. vještačenja Anka Gelo</t>
  </si>
  <si>
    <t>425759</t>
  </si>
  <si>
    <t>MDI- usl. vještačenja Željko Marinac</t>
  </si>
  <si>
    <t>425758</t>
  </si>
  <si>
    <t>MDI- usl. sud. vještaka CRBS 17-Dumić Kristina/Semper B</t>
  </si>
  <si>
    <t>425757</t>
  </si>
  <si>
    <t>MDI-sudski ovršitelja spis ŠRO 87-Ana Marušić</t>
  </si>
  <si>
    <t>425756</t>
  </si>
  <si>
    <t>Usl. vještačenja GŠKZ-Franjo Matun</t>
  </si>
  <si>
    <t>425755</t>
  </si>
  <si>
    <t>Usluga vještačenja za spis ŠRO 41-Degmečić, Šajer</t>
  </si>
  <si>
    <t>4257510</t>
  </si>
  <si>
    <t>Usluga vještačenja za spis ŠRO 47-Daroslav Filipčić</t>
  </si>
  <si>
    <t>425751</t>
  </si>
  <si>
    <t>MDI-intelekt. usl. za spis CRBS-40-Antun Antal- Sokolić</t>
  </si>
  <si>
    <t>4257276</t>
  </si>
  <si>
    <t>MDI-intelekt. usl. za spis DAB 15-Zdenko Dinter</t>
  </si>
  <si>
    <t>4257275</t>
  </si>
  <si>
    <t>MDI-intelekt. usl. za spis CRBS 150-Zdravko Bagić</t>
  </si>
  <si>
    <t>4257274</t>
  </si>
  <si>
    <t>MDI-intelekt. usl. za Nedjeljko Bujan</t>
  </si>
  <si>
    <t>4257273</t>
  </si>
  <si>
    <t>MDI-intelekt. usl. Radošević Jagoda-Upid d.o.o.-DUBA</t>
  </si>
  <si>
    <t>4257272</t>
  </si>
  <si>
    <t>MDI-intelekt. usl za spis CRBS 17-Mate Kovačić (Dumić)</t>
  </si>
  <si>
    <t>4257271</t>
  </si>
  <si>
    <t>MDI-intelek. usl. ŠRO 98-Zadravec Katarina i Stjepan</t>
  </si>
  <si>
    <t>4257270</t>
  </si>
  <si>
    <t>MDI- intelekt. usl. za spis Janko Crnogorac(Branko Kova</t>
  </si>
  <si>
    <t>4257269</t>
  </si>
  <si>
    <t>Intelekt. usl. za spis GĐŠ 023- Franjo Matun</t>
  </si>
  <si>
    <t>Intelekt. usl. za spis PB 6- Pocrnje Ante</t>
  </si>
  <si>
    <t>425723</t>
  </si>
  <si>
    <t>MDI-Intelekt. usl. za spis PB 59-Pero Dotur Milić</t>
  </si>
  <si>
    <t>42572290</t>
  </si>
  <si>
    <t>Intelekt. usl. za spis PB 59-Pero Dotura Milić</t>
  </si>
  <si>
    <t>4257229</t>
  </si>
  <si>
    <t>Intelekt. usl. za spis ŠRO 58- Šandrk Ante</t>
  </si>
  <si>
    <t>4257223</t>
  </si>
  <si>
    <t>Intelekt. usl. za spis ŠRO 98-Zadravec Kristina i Stjep</t>
  </si>
  <si>
    <t>4257220</t>
  </si>
  <si>
    <t>Intelekt. usl. za spis ŠRO 87- Knapić Želimir</t>
  </si>
  <si>
    <t>425722</t>
  </si>
  <si>
    <t>MDI-Intelekt. usluge za spis ŠRO 41-J. Degmečić</t>
  </si>
  <si>
    <t>42572100</t>
  </si>
  <si>
    <t>Intelekt. usluge za spis ŠRO 41-J. Degmečić</t>
  </si>
  <si>
    <t>425721</t>
  </si>
  <si>
    <t>DRŽAVNA AGENCIJA ZA OSIGURANJE 
ŠTEDNIH ULOGA I SANACIJU BANAKA</t>
  </si>
  <si>
    <t>04</t>
  </si>
  <si>
    <t>Izvršenje 
I-VIII 2018.</t>
  </si>
  <si>
    <t>Naziv</t>
  </si>
  <si>
    <t>Šifra</t>
  </si>
  <si>
    <t>II. POSEBNI DIO</t>
  </si>
  <si>
    <t>Izdaci za ulaganja u vrijednose papire</t>
  </si>
  <si>
    <t>Izdaci za ostale vrijednosne papire</t>
  </si>
  <si>
    <t>Analitička bruto bilanca</t>
  </si>
  <si>
    <r>
      <t xml:space="preserve"> Tvrtka:</t>
    </r>
    <r>
      <rPr>
        <b/>
        <sz val="12"/>
        <rFont val="Arial"/>
        <family val="2"/>
      </rPr>
      <t xml:space="preserve"> </t>
    </r>
  </si>
  <si>
    <r>
      <t>Državna agencija za osiguranje štednih uloga i sanaciju banaka</t>
    </r>
    <r>
      <rPr>
        <sz val="12"/>
        <rFont val="Arial"/>
        <family val="2"/>
      </rPr>
      <t xml:space="preserve"> </t>
    </r>
  </si>
  <si>
    <r>
      <t xml:space="preserve"> Sjedište:</t>
    </r>
    <r>
      <rPr>
        <b/>
        <sz val="12"/>
        <rFont val="Arial"/>
        <family val="2"/>
      </rPr>
      <t xml:space="preserve"> </t>
    </r>
  </si>
  <si>
    <r>
      <t>Jurišićeva 1/II, 10000 Zagreb</t>
    </r>
    <r>
      <rPr>
        <sz val="12"/>
        <rFont val="Arial"/>
        <family val="2"/>
      </rPr>
      <t xml:space="preserve"> </t>
    </r>
  </si>
  <si>
    <r>
      <t xml:space="preserve"> OIB:</t>
    </r>
    <r>
      <rPr>
        <b/>
        <sz val="12"/>
        <rFont val="Arial"/>
        <family val="2"/>
      </rPr>
      <t xml:space="preserve"> </t>
    </r>
  </si>
  <si>
    <r>
      <t>94819327944</t>
    </r>
    <r>
      <rPr>
        <sz val="12"/>
        <rFont val="Arial"/>
        <family val="2"/>
      </rPr>
      <t xml:space="preserve"> </t>
    </r>
  </si>
  <si>
    <r>
      <t xml:space="preserve"> Za razdoblje:</t>
    </r>
    <r>
      <rPr>
        <b/>
        <sz val="12"/>
        <rFont val="Arial"/>
        <family val="2"/>
      </rPr>
      <t xml:space="preserve"> </t>
    </r>
  </si>
  <si>
    <r>
      <t>01.01.2019-31.05.2019</t>
    </r>
    <r>
      <rPr>
        <sz val="12"/>
        <rFont val="Arial"/>
        <family val="2"/>
      </rPr>
      <t xml:space="preserve"> </t>
    </r>
  </si>
  <si>
    <r>
      <t xml:space="preserve"> Datum ispisa:</t>
    </r>
    <r>
      <rPr>
        <b/>
        <sz val="12"/>
        <rFont val="Arial"/>
        <family val="2"/>
      </rPr>
      <t xml:space="preserve"> </t>
    </r>
  </si>
  <si>
    <r>
      <t>12.06.2019 16:54:52</t>
    </r>
    <r>
      <rPr>
        <sz val="12"/>
        <rFont val="Arial"/>
        <family val="2"/>
      </rPr>
      <t xml:space="preserve"> </t>
    </r>
  </si>
  <si>
    <r>
      <t xml:space="preserve"> Mjesto troška:</t>
    </r>
    <r>
      <rPr>
        <b/>
        <sz val="12"/>
        <rFont val="Arial"/>
        <family val="2"/>
      </rPr>
      <t xml:space="preserve"> </t>
    </r>
  </si>
  <si>
    <r>
      <t>100 - Osiguranje depozita</t>
    </r>
    <r>
      <rPr>
        <sz val="12"/>
        <rFont val="Arial"/>
        <family val="2"/>
      </rPr>
      <t xml:space="preserve"> </t>
    </r>
  </si>
  <si>
    <t xml:space="preserve"> </t>
  </si>
  <si>
    <t xml:space="preserve">
Konto</t>
  </si>
  <si>
    <t xml:space="preserve">
Opis</t>
  </si>
  <si>
    <t>Početno stanje
Duguje                   Potražuje</t>
  </si>
  <si>
    <t>Promet
Duguje               Potražuje</t>
  </si>
  <si>
    <t>Ukupni promet
Duguje               Potražuje</t>
  </si>
  <si>
    <t>Saldo
Duguje              Potražuje</t>
  </si>
  <si>
    <t>Ukupni saldo</t>
  </si>
  <si>
    <t>33121</t>
  </si>
  <si>
    <t>Prihodi od premija na osigurane doepozite</t>
  </si>
  <si>
    <t>34121</t>
  </si>
  <si>
    <t>Prihodi od plasmana sredstava u trezorske zapise</t>
  </si>
  <si>
    <t>34122</t>
  </si>
  <si>
    <t>Prihodi od plasmana sredstava u obveznice RH</t>
  </si>
  <si>
    <t>34132</t>
  </si>
  <si>
    <t>Kamate na depozite po viđenju</t>
  </si>
  <si>
    <t>3418113</t>
  </si>
  <si>
    <t>Prihodi od prodaje dionica Jadranske banke</t>
  </si>
  <si>
    <t>3418216</t>
  </si>
  <si>
    <t>BSD - prihod iz stečajne mase banaka</t>
  </si>
  <si>
    <t>3418220</t>
  </si>
  <si>
    <t>Centar banka - prihod iz stečajne mase banaka</t>
  </si>
  <si>
    <t>3418227</t>
  </si>
  <si>
    <t>Gradska banka Osijek - prihod iz stečajne mase banaka</t>
  </si>
  <si>
    <t>3418229</t>
  </si>
  <si>
    <t>Nava banka d.d. u stečaju - prihod iz stečajne mase ban</t>
  </si>
  <si>
    <t>3418234</t>
  </si>
  <si>
    <t>Credo banka - prihod iz stečajne mase banaka</t>
  </si>
  <si>
    <t>36113</t>
  </si>
  <si>
    <t>Prihodi od naknade šteta temeljem sudskih presuda</t>
  </si>
  <si>
    <t>36121</t>
  </si>
  <si>
    <t>Prihodi od refundacija</t>
  </si>
  <si>
    <t>3632</t>
  </si>
  <si>
    <t>Prihodi od ukidanja rezervacija</t>
  </si>
  <si>
    <t>36333</t>
  </si>
  <si>
    <t>Izvanredni prihodi</t>
  </si>
  <si>
    <r>
      <t>Razred - 3</t>
    </r>
    <r>
      <rPr>
        <sz val="11"/>
        <rFont val="Arial"/>
        <family val="2"/>
      </rPr>
      <t xml:space="preserve"> </t>
    </r>
  </si>
  <si>
    <t>Neto plaće radnika</t>
  </si>
  <si>
    <t>Porez i prirez na dohodak iz plaća</t>
  </si>
  <si>
    <t>Doprinos za MIO I. stup</t>
  </si>
  <si>
    <t>Doprinos za MIO II. stup</t>
  </si>
  <si>
    <t>Doprinos MIO beneficirani staž</t>
  </si>
  <si>
    <t>Dnevnice za službeni put u zemlji</t>
  </si>
  <si>
    <t>Dnevnice za službei put u inozemstvo</t>
  </si>
  <si>
    <t>Nanade za smještaj na službenom putu u inozemstvu</t>
  </si>
  <si>
    <t>Naknade za pijrevoz na službenom putu u inozemstvu</t>
  </si>
  <si>
    <t>Naknade za prijevoz, odvojen život</t>
  </si>
  <si>
    <t>Usluge mobilne mreže</t>
  </si>
  <si>
    <t>Opskrba vodom</t>
  </si>
  <si>
    <t>Ostale usluge - sanitacija voda, ...</t>
  </si>
  <si>
    <t>42553</t>
  </si>
  <si>
    <t>Najam - licence</t>
  </si>
  <si>
    <t>Operativni leasing službenog vozila</t>
  </si>
  <si>
    <t>425741</t>
  </si>
  <si>
    <t>Knjigovodstvene usluge</t>
  </si>
  <si>
    <t>Literatura, stručni časopisi, stručne knjige glasila</t>
  </si>
  <si>
    <t>Električna energija</t>
  </si>
  <si>
    <t>Ostali materijalni rashodi (naknade po upravnom postupk</t>
  </si>
  <si>
    <t>Trošak rezeracije sudskih sporova</t>
  </si>
  <si>
    <t>Izvanredni rashodi po ostalim obvezama iz poslovanja</t>
  </si>
  <si>
    <t>4676</t>
  </si>
  <si>
    <t>Trošak PDV-a koji se ne može priznati</t>
  </si>
  <si>
    <r>
      <t>Razred - 4</t>
    </r>
    <r>
      <rPr>
        <sz val="11"/>
        <rFont val="Arial"/>
        <family val="2"/>
      </rPr>
      <t xml:space="preserve"> </t>
    </r>
  </si>
  <si>
    <r>
      <t xml:space="preserve"> Tvrtka:</t>
    </r>
    <r>
      <rPr>
        <b/>
        <sz val="12"/>
        <rFont val="Arial"/>
        <family val="2"/>
        <charset val="238"/>
      </rPr>
      <t xml:space="preserve"> </t>
    </r>
  </si>
  <si>
    <r>
      <t>Državna agencija za osiguranje štednih uloga i sanaciju banaka</t>
    </r>
    <r>
      <rPr>
        <sz val="12"/>
        <rFont val="Arial"/>
        <family val="2"/>
        <charset val="238"/>
      </rPr>
      <t xml:space="preserve"> </t>
    </r>
  </si>
  <si>
    <r>
      <t xml:space="preserve"> Sjedište:</t>
    </r>
    <r>
      <rPr>
        <b/>
        <sz val="12"/>
        <rFont val="Arial"/>
        <family val="2"/>
        <charset val="238"/>
      </rPr>
      <t xml:space="preserve"> </t>
    </r>
  </si>
  <si>
    <r>
      <t>Jurišićeva 1/II, 10000 Zagreb</t>
    </r>
    <r>
      <rPr>
        <sz val="12"/>
        <rFont val="Arial"/>
        <family val="2"/>
        <charset val="238"/>
      </rPr>
      <t xml:space="preserve"> </t>
    </r>
  </si>
  <si>
    <r>
      <t xml:space="preserve"> OIB:</t>
    </r>
    <r>
      <rPr>
        <b/>
        <sz val="12"/>
        <rFont val="Arial"/>
        <family val="2"/>
        <charset val="238"/>
      </rPr>
      <t xml:space="preserve"> </t>
    </r>
  </si>
  <si>
    <r>
      <t>94819327944</t>
    </r>
    <r>
      <rPr>
        <sz val="12"/>
        <rFont val="Arial"/>
        <family val="2"/>
        <charset val="238"/>
      </rPr>
      <t xml:space="preserve"> </t>
    </r>
  </si>
  <si>
    <r>
      <t xml:space="preserve"> Za razdoblje:</t>
    </r>
    <r>
      <rPr>
        <b/>
        <sz val="12"/>
        <rFont val="Arial"/>
        <family val="2"/>
        <charset val="238"/>
      </rPr>
      <t xml:space="preserve"> </t>
    </r>
  </si>
  <si>
    <r>
      <t xml:space="preserve"> Datum ispisa:</t>
    </r>
    <r>
      <rPr>
        <b/>
        <sz val="12"/>
        <rFont val="Arial"/>
        <family val="2"/>
        <charset val="238"/>
      </rPr>
      <t xml:space="preserve"> </t>
    </r>
  </si>
  <si>
    <r>
      <t xml:space="preserve"> Mjesto troška:</t>
    </r>
    <r>
      <rPr>
        <b/>
        <sz val="12"/>
        <rFont val="Arial"/>
        <family val="2"/>
        <charset val="238"/>
      </rPr>
      <t xml:space="preserve"> </t>
    </r>
  </si>
  <si>
    <t>33122</t>
  </si>
  <si>
    <t>Prihodi od doprinosa u sanacijski fond</t>
  </si>
  <si>
    <r>
      <t>Razred - 3</t>
    </r>
    <r>
      <rPr>
        <sz val="11"/>
        <rFont val="Arial"/>
        <family val="2"/>
        <charset val="238"/>
      </rPr>
      <t xml:space="preserve"> </t>
    </r>
  </si>
  <si>
    <r>
      <t>Razred - 4</t>
    </r>
    <r>
      <rPr>
        <sz val="11"/>
        <rFont val="Arial"/>
        <family val="2"/>
        <charset val="238"/>
      </rPr>
      <t xml:space="preserve"> </t>
    </r>
  </si>
  <si>
    <r>
      <t>12.06.2019 16:55:27</t>
    </r>
    <r>
      <rPr>
        <sz val="12"/>
        <rFont val="Arial"/>
        <family val="2"/>
      </rPr>
      <t xml:space="preserve"> </t>
    </r>
  </si>
  <si>
    <r>
      <t>200 - Sanacija institucija</t>
    </r>
    <r>
      <rPr>
        <sz val="12"/>
        <rFont val="Arial"/>
        <family val="2"/>
      </rPr>
      <t xml:space="preserve"> </t>
    </r>
  </si>
  <si>
    <r>
      <t>01.01.2019-31.05.2019</t>
    </r>
    <r>
      <rPr>
        <sz val="12"/>
        <rFont val="Arial"/>
        <family val="2"/>
        <charset val="238"/>
      </rPr>
      <t xml:space="preserve"> </t>
    </r>
  </si>
  <si>
    <r>
      <t>12.06.2019 16:55:38</t>
    </r>
    <r>
      <rPr>
        <sz val="12"/>
        <rFont val="Arial"/>
        <family val="2"/>
        <charset val="238"/>
      </rPr>
      <t xml:space="preserve"> </t>
    </r>
  </si>
  <si>
    <r>
      <t>300 - Mandatni poslovi</t>
    </r>
    <r>
      <rPr>
        <sz val="12"/>
        <rFont val="Arial"/>
        <family val="2"/>
        <charset val="238"/>
      </rPr>
      <t xml:space="preserve"> </t>
    </r>
  </si>
  <si>
    <t>31121</t>
  </si>
  <si>
    <t>Mandatni poslovi za MF - FRZ krediti</t>
  </si>
  <si>
    <t>438390735,12</t>
  </si>
  <si>
    <t>517445298,04</t>
  </si>
  <si>
    <t>Povećanje/
smanjenje</t>
  </si>
  <si>
    <t>Povećanje/
Smanjenje</t>
  </si>
  <si>
    <t>Raz-red</t>
  </si>
  <si>
    <t>Sku-pina</t>
  </si>
  <si>
    <t>Naziv prihoda</t>
  </si>
  <si>
    <t>Naziv rashoda</t>
  </si>
  <si>
    <t>A4001</t>
  </si>
  <si>
    <t>ULAGANJA U VRIJEDNOSNE PAPIRE</t>
  </si>
  <si>
    <t>PRIJENOS DEPOZITA U SLJEDEĆU GODINU</t>
  </si>
  <si>
    <t>Pod-
skupina</t>
  </si>
  <si>
    <t>Plan 
2019.</t>
  </si>
  <si>
    <t>Novi plan 
2019.</t>
  </si>
  <si>
    <t xml:space="preserve">IZMJENE I DOPUNE FINANCIJSKOG PLANA DRŽAVNE AGENCIJE ZA OSIGURANJE ŠTEDNIH ULOGA I SANACIJU BANAKA ZA 2019. GODINU I PROJEKCIJA PLANA ZA 2020. I 2021.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</si>
</sst>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yyyy\.mm\.dd"/>
    <numFmt numFmtId="165" formatCode="_-* #,##0\ _k_n_-;\-* #,##0\ _k_n_-;_-* &quot;-&quot;??\ _k_n_-;_-@_-"/>
  </numFmts>
  <fonts count="61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MS Sans Serif"/>
      <family val="2"/>
      <charset val="238"/>
    </font>
    <font>
      <b/>
      <i/>
      <sz val="9.85"/>
      <color indexed="8"/>
      <name val="Times New Roman"/>
      <family val="1"/>
    </font>
    <font>
      <sz val="10"/>
      <color indexed="8"/>
      <name val="MS Sans Serif"/>
      <family val="2"/>
      <charset val="238"/>
    </font>
    <font>
      <sz val="10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</font>
    <font>
      <sz val="12"/>
      <color theme="1"/>
      <name val="MS Sans Serif"/>
      <family val="2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  <charset val="238"/>
    </font>
    <font>
      <sz val="12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21" fillId="0" borderId="0"/>
    <xf numFmtId="0" fontId="20" fillId="0" borderId="0"/>
    <xf numFmtId="0" fontId="19" fillId="0" borderId="0"/>
    <xf numFmtId="43" fontId="20" fillId="0" borderId="0" applyFont="0" applyFill="0" applyBorder="0" applyAlignment="0" applyProtection="0"/>
    <xf numFmtId="0" fontId="31" fillId="0" borderId="0"/>
    <xf numFmtId="0" fontId="38" fillId="0" borderId="0"/>
  </cellStyleXfs>
  <cellXfs count="328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wrapText="1"/>
    </xf>
    <xf numFmtId="3" fontId="9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/>
    <xf numFmtId="0" fontId="1" fillId="0" borderId="0" xfId="0" quotePrefix="1" applyFont="1" applyBorder="1" applyAlignment="1"/>
    <xf numFmtId="3" fontId="16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0" fontId="11" fillId="0" borderId="0" xfId="0" quotePrefix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3" fontId="10" fillId="0" borderId="1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/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4" fontId="22" fillId="3" borderId="0" xfId="0" applyNumberFormat="1" applyFont="1" applyFill="1" applyBorder="1" applyAlignment="1" applyProtection="1"/>
    <xf numFmtId="3" fontId="23" fillId="3" borderId="0" xfId="0" applyNumberFormat="1" applyFont="1" applyFill="1" applyBorder="1" applyAlignment="1" applyProtection="1"/>
    <xf numFmtId="3" fontId="22" fillId="3" borderId="0" xfId="0" applyNumberFormat="1" applyFont="1" applyFill="1" applyBorder="1" applyAlignment="1" applyProtection="1"/>
    <xf numFmtId="0" fontId="22" fillId="3" borderId="0" xfId="0" applyFont="1" applyFill="1" applyBorder="1" applyAlignment="1">
      <alignment horizontal="left"/>
    </xf>
    <xf numFmtId="0" fontId="4" fillId="0" borderId="0" xfId="2" quotePrefix="1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/>
    <xf numFmtId="1" fontId="9" fillId="0" borderId="0" xfId="0" applyNumberFormat="1" applyFont="1" applyFill="1" applyBorder="1" applyAlignment="1" applyProtection="1"/>
    <xf numFmtId="0" fontId="1" fillId="0" borderId="0" xfId="2" quotePrefix="1" applyFont="1" applyBorder="1" applyAlignment="1">
      <alignment horizontal="left" wrapText="1"/>
    </xf>
    <xf numFmtId="4" fontId="9" fillId="0" borderId="0" xfId="0" applyNumberFormat="1" applyFont="1" applyFill="1" applyBorder="1" applyAlignment="1" applyProtection="1"/>
    <xf numFmtId="0" fontId="22" fillId="3" borderId="0" xfId="0" quotePrefix="1" applyFont="1" applyFill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4" fontId="10" fillId="0" borderId="0" xfId="0" applyNumberFormat="1" applyFont="1" applyFill="1" applyBorder="1" applyAlignment="1" applyProtection="1"/>
    <xf numFmtId="0" fontId="1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4" fontId="1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 applyProtection="1"/>
    <xf numFmtId="4" fontId="22" fillId="3" borderId="0" xfId="0" applyNumberFormat="1" applyFont="1" applyFill="1" applyBorder="1" applyAlignment="1">
      <alignment horizontal="right"/>
    </xf>
    <xf numFmtId="0" fontId="12" fillId="0" borderId="0" xfId="0" quotePrefix="1" applyFont="1" applyBorder="1" applyAlignment="1">
      <alignment horizontal="left"/>
    </xf>
    <xf numFmtId="0" fontId="4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3" fontId="1" fillId="0" borderId="0" xfId="0" applyNumberFormat="1" applyFont="1" applyFill="1" applyAlignment="1"/>
    <xf numFmtId="0" fontId="1" fillId="0" borderId="0" xfId="0" quotePrefix="1" applyFont="1" applyBorder="1" applyAlignment="1">
      <alignment horizontal="left" wrapText="1"/>
    </xf>
    <xf numFmtId="0" fontId="6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0" applyNumberFormat="1" applyFont="1" applyFill="1" applyBorder="1" applyAlignment="1" applyProtection="1"/>
    <xf numFmtId="0" fontId="4" fillId="0" borderId="0" xfId="0" quotePrefix="1" applyFont="1" applyBorder="1" applyAlignment="1"/>
    <xf numFmtId="0" fontId="7" fillId="0" borderId="0" xfId="0" applyNumberFormat="1" applyFont="1" applyFill="1" applyBorder="1" applyAlignment="1" applyProtection="1">
      <alignment wrapText="1"/>
    </xf>
    <xf numFmtId="3" fontId="23" fillId="2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 vertical="top"/>
    </xf>
    <xf numFmtId="0" fontId="27" fillId="0" borderId="0" xfId="0" applyNumberFormat="1" applyFont="1" applyFill="1" applyBorder="1" applyAlignment="1" applyProtection="1"/>
    <xf numFmtId="4" fontId="28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right" vertical="center"/>
    </xf>
    <xf numFmtId="164" fontId="29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164" fontId="30" fillId="0" borderId="1" xfId="0" applyNumberFormat="1" applyFont="1" applyBorder="1" applyAlignment="1">
      <alignment horizontal="left" vertical="center"/>
    </xf>
    <xf numFmtId="0" fontId="31" fillId="0" borderId="0" xfId="5"/>
    <xf numFmtId="49" fontId="33" fillId="0" borderId="0" xfId="5" applyNumberFormat="1" applyFont="1" applyBorder="1" applyAlignment="1">
      <alignment horizontal="right" vertical="top"/>
    </xf>
    <xf numFmtId="49" fontId="31" fillId="0" borderId="0" xfId="5" applyNumberFormat="1" applyFont="1" applyBorder="1" applyAlignment="1">
      <alignment horizontal="left" vertical="top"/>
    </xf>
    <xf numFmtId="49" fontId="31" fillId="0" borderId="0" xfId="5" applyNumberFormat="1" applyFont="1" applyBorder="1" applyAlignment="1">
      <alignment vertical="top"/>
    </xf>
    <xf numFmtId="49" fontId="36" fillId="4" borderId="7" xfId="5" applyNumberFormat="1" applyFont="1" applyFill="1" applyBorder="1" applyAlignment="1">
      <alignment horizontal="center" vertical="top" wrapText="1"/>
    </xf>
    <xf numFmtId="49" fontId="36" fillId="0" borderId="0" xfId="5" applyNumberFormat="1" applyFont="1" applyBorder="1" applyAlignment="1">
      <alignment horizontal="left" vertical="top"/>
    </xf>
    <xf numFmtId="4" fontId="36" fillId="0" borderId="0" xfId="5" applyNumberFormat="1" applyFont="1" applyBorder="1" applyAlignment="1">
      <alignment horizontal="right" vertical="top"/>
    </xf>
    <xf numFmtId="4" fontId="36" fillId="0" borderId="7" xfId="5" applyNumberFormat="1" applyFont="1" applyBorder="1" applyAlignment="1">
      <alignment horizontal="right" vertical="top"/>
    </xf>
    <xf numFmtId="4" fontId="31" fillId="0" borderId="0" xfId="5" applyNumberFormat="1"/>
    <xf numFmtId="0" fontId="38" fillId="0" borderId="0" xfId="6"/>
    <xf numFmtId="49" fontId="40" fillId="0" borderId="0" xfId="6" applyNumberFormat="1" applyFont="1" applyBorder="1" applyAlignment="1">
      <alignment horizontal="right" vertical="top"/>
    </xf>
    <xf numFmtId="49" fontId="38" fillId="0" borderId="0" xfId="6" applyNumberFormat="1" applyFont="1" applyBorder="1" applyAlignment="1">
      <alignment horizontal="left" vertical="top"/>
    </xf>
    <xf numFmtId="49" fontId="38" fillId="0" borderId="0" xfId="6" applyNumberFormat="1" applyFont="1" applyBorder="1" applyAlignment="1">
      <alignment vertical="top"/>
    </xf>
    <xf numFmtId="49" fontId="43" fillId="0" borderId="0" xfId="6" applyNumberFormat="1" applyFont="1" applyBorder="1" applyAlignment="1">
      <alignment horizontal="left" vertical="top"/>
    </xf>
    <xf numFmtId="4" fontId="43" fillId="0" borderId="0" xfId="6" applyNumberFormat="1" applyFont="1" applyBorder="1" applyAlignment="1">
      <alignment horizontal="right" vertical="top"/>
    </xf>
    <xf numFmtId="4" fontId="43" fillId="0" borderId="7" xfId="6" applyNumberFormat="1" applyFont="1" applyBorder="1" applyAlignment="1">
      <alignment horizontal="right" vertical="top"/>
    </xf>
    <xf numFmtId="49" fontId="43" fillId="4" borderId="7" xfId="6" applyNumberFormat="1" applyFont="1" applyFill="1" applyBorder="1" applyAlignment="1">
      <alignment horizontal="center" vertical="top" wrapText="1"/>
    </xf>
    <xf numFmtId="4" fontId="36" fillId="2" borderId="0" xfId="5" applyNumberFormat="1" applyFont="1" applyFill="1" applyBorder="1" applyAlignment="1">
      <alignment horizontal="right" vertical="top"/>
    </xf>
    <xf numFmtId="43" fontId="31" fillId="0" borderId="0" xfId="4" applyFont="1" applyBorder="1" applyAlignment="1">
      <alignment vertical="top"/>
    </xf>
    <xf numFmtId="49" fontId="31" fillId="0" borderId="0" xfId="4" applyNumberFormat="1" applyFont="1" applyBorder="1" applyAlignment="1">
      <alignment vertical="top"/>
    </xf>
    <xf numFmtId="49" fontId="36" fillId="2" borderId="0" xfId="5" applyNumberFormat="1" applyFont="1" applyFill="1" applyBorder="1" applyAlignment="1">
      <alignment horizontal="left" vertical="top"/>
    </xf>
    <xf numFmtId="0" fontId="31" fillId="2" borderId="0" xfId="5" applyFill="1"/>
    <xf numFmtId="49" fontId="36" fillId="5" borderId="0" xfId="5" applyNumberFormat="1" applyFont="1" applyFill="1" applyBorder="1" applyAlignment="1">
      <alignment horizontal="left" vertical="top"/>
    </xf>
    <xf numFmtId="4" fontId="36" fillId="5" borderId="0" xfId="5" applyNumberFormat="1" applyFont="1" applyFill="1" applyBorder="1" applyAlignment="1">
      <alignment horizontal="right" vertical="top"/>
    </xf>
    <xf numFmtId="0" fontId="31" fillId="5" borderId="0" xfId="5" applyFill="1"/>
    <xf numFmtId="49" fontId="43" fillId="5" borderId="0" xfId="6" applyNumberFormat="1" applyFont="1" applyFill="1" applyBorder="1" applyAlignment="1">
      <alignment horizontal="left" vertical="top"/>
    </xf>
    <xf numFmtId="4" fontId="43" fillId="5" borderId="0" xfId="6" applyNumberFormat="1" applyFont="1" applyFill="1" applyBorder="1" applyAlignment="1">
      <alignment horizontal="right" vertical="top"/>
    </xf>
    <xf numFmtId="0" fontId="38" fillId="5" borderId="0" xfId="6" applyFill="1"/>
    <xf numFmtId="4" fontId="38" fillId="0" borderId="0" xfId="6" applyNumberFormat="1"/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46" fillId="0" borderId="0" xfId="0" applyNumberFormat="1" applyFont="1" applyFill="1" applyBorder="1" applyAlignment="1" applyProtection="1">
      <alignment vertical="center"/>
    </xf>
    <xf numFmtId="0" fontId="45" fillId="0" borderId="0" xfId="0" applyNumberFormat="1" applyFont="1" applyFill="1" applyBorder="1" applyAlignment="1" applyProtection="1">
      <alignment vertical="center"/>
    </xf>
    <xf numFmtId="3" fontId="46" fillId="0" borderId="0" xfId="0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Border="1" applyAlignment="1" applyProtection="1">
      <alignment horizontal="left" vertical="center" wrapText="1"/>
    </xf>
    <xf numFmtId="3" fontId="4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6" fillId="0" borderId="0" xfId="0" quotePrefix="1" applyFont="1" applyBorder="1" applyAlignment="1">
      <alignment horizontal="center" vertical="center"/>
    </xf>
    <xf numFmtId="0" fontId="46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1" fillId="0" borderId="0" xfId="0" quotePrefix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2" fontId="49" fillId="0" borderId="0" xfId="0" applyNumberFormat="1" applyFont="1" applyFill="1" applyBorder="1" applyAlignment="1" applyProtection="1">
      <alignment vertical="center"/>
    </xf>
    <xf numFmtId="2" fontId="5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46" fillId="0" borderId="0" xfId="0" applyNumberFormat="1" applyFont="1" applyFill="1" applyBorder="1" applyAlignment="1" applyProtection="1">
      <alignment horizontal="left" vertical="center"/>
    </xf>
    <xf numFmtId="0" fontId="46" fillId="0" borderId="0" xfId="0" quotePrefix="1" applyNumberFormat="1" applyFont="1" applyFill="1" applyBorder="1" applyAlignment="1" applyProtection="1">
      <alignment horizontal="center" vertical="center"/>
    </xf>
    <xf numFmtId="3" fontId="46" fillId="0" borderId="0" xfId="0" quotePrefix="1" applyNumberFormat="1" applyFont="1" applyFill="1" applyBorder="1" applyAlignment="1" applyProtection="1">
      <alignment horizontal="left" vertical="center"/>
    </xf>
    <xf numFmtId="0" fontId="51" fillId="0" borderId="0" xfId="0" quotePrefix="1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vertical="center"/>
    </xf>
    <xf numFmtId="3" fontId="7" fillId="0" borderId="0" xfId="0" quotePrefix="1" applyNumberFormat="1" applyFont="1" applyFill="1" applyBorder="1" applyAlignment="1" applyProtection="1">
      <alignment horizontal="left" vertical="center"/>
    </xf>
    <xf numFmtId="3" fontId="7" fillId="0" borderId="0" xfId="0" quotePrefix="1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 applyProtection="1">
      <alignment vertical="center"/>
    </xf>
    <xf numFmtId="2" fontId="52" fillId="0" borderId="0" xfId="0" applyNumberFormat="1" applyFont="1" applyFill="1" applyBorder="1" applyAlignment="1" applyProtection="1">
      <alignment vertical="center"/>
    </xf>
    <xf numFmtId="3" fontId="53" fillId="0" borderId="0" xfId="0" applyNumberFormat="1" applyFont="1" applyFill="1" applyBorder="1" applyAlignment="1" applyProtection="1">
      <alignment vertical="center"/>
    </xf>
    <xf numFmtId="0" fontId="46" fillId="0" borderId="0" xfId="0" applyNumberFormat="1" applyFont="1" applyFill="1" applyBorder="1" applyAlignment="1" applyProtection="1">
      <alignment horizontal="right" vertical="center"/>
    </xf>
    <xf numFmtId="43" fontId="46" fillId="0" borderId="0" xfId="4" applyFont="1" applyFill="1" applyBorder="1" applyAlignment="1" applyProtection="1">
      <alignment vertical="center"/>
    </xf>
    <xf numFmtId="43" fontId="4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45" fillId="0" borderId="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47" fillId="0" borderId="0" xfId="0" quotePrefix="1" applyFont="1" applyAlignment="1">
      <alignment horizontal="left" vertical="center"/>
    </xf>
    <xf numFmtId="0" fontId="47" fillId="0" borderId="6" xfId="0" quotePrefix="1" applyFont="1" applyBorder="1" applyAlignment="1">
      <alignment horizontal="left" vertical="center"/>
    </xf>
    <xf numFmtId="0" fontId="53" fillId="0" borderId="0" xfId="0" quotePrefix="1" applyFont="1" applyAlignment="1">
      <alignment horizontal="left" vertical="center"/>
    </xf>
    <xf numFmtId="0" fontId="54" fillId="0" borderId="0" xfId="0" quotePrefix="1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" fontId="14" fillId="0" borderId="0" xfId="0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3" fontId="53" fillId="0" borderId="0" xfId="0" quotePrefix="1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3" fillId="0" borderId="0" xfId="0" quotePrefix="1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2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quotePrefix="1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quotePrefix="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3" fontId="1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0" fontId="2" fillId="0" borderId="2" xfId="0" quotePrefix="1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vertical="center" wrapText="1"/>
    </xf>
    <xf numFmtId="0" fontId="2" fillId="0" borderId="1" xfId="0" quotePrefix="1" applyFont="1" applyBorder="1" applyAlignment="1">
      <alignment horizontal="left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4" quotePrefix="1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4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0" xfId="4" applyNumberFormat="1" applyFont="1" applyFill="1" applyBorder="1" applyAlignment="1" applyProtection="1">
      <alignment horizontal="right" vertical="center" wrapText="1"/>
    </xf>
    <xf numFmtId="3" fontId="9" fillId="0" borderId="0" xfId="4" quotePrefix="1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3" fontId="10" fillId="0" borderId="0" xfId="4" applyNumberFormat="1" applyFont="1" applyFill="1" applyBorder="1" applyAlignment="1" applyProtection="1">
      <alignment horizontal="right" vertical="center"/>
    </xf>
    <xf numFmtId="3" fontId="10" fillId="0" borderId="0" xfId="4" applyNumberFormat="1" applyFont="1" applyFill="1" applyBorder="1" applyAlignment="1" applyProtection="1">
      <alignment horizontal="right" vertical="center" wrapText="1"/>
    </xf>
    <xf numFmtId="3" fontId="9" fillId="0" borderId="0" xfId="4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3" fontId="10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Border="1" applyAlignment="1" applyProtection="1">
      <alignment horizontal="left" vertical="center" wrapText="1"/>
    </xf>
    <xf numFmtId="0" fontId="9" fillId="0" borderId="0" xfId="2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>
      <alignment horizontal="left" vertical="center"/>
    </xf>
    <xf numFmtId="3" fontId="10" fillId="0" borderId="0" xfId="4" applyNumberFormat="1" applyFont="1" applyFill="1" applyBorder="1" applyAlignment="1" applyProtection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3" fontId="9" fillId="0" borderId="0" xfId="4" applyNumberFormat="1" applyFont="1" applyFill="1" applyBorder="1" applyAlignment="1" applyProtection="1">
      <alignment vertical="center"/>
    </xf>
    <xf numFmtId="0" fontId="18" fillId="0" borderId="1" xfId="0" quotePrefix="1" applyFont="1" applyBorder="1" applyAlignment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55" fillId="0" borderId="1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Border="1" applyAlignment="1">
      <alignment horizontal="left" vertical="center" wrapText="1"/>
    </xf>
    <xf numFmtId="3" fontId="18" fillId="0" borderId="0" xfId="0" applyNumberFormat="1" applyFont="1" applyFill="1" applyBorder="1" applyAlignment="1" applyProtection="1">
      <alignment vertical="center"/>
    </xf>
    <xf numFmtId="4" fontId="2" fillId="0" borderId="0" xfId="4" quotePrefix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4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3" fontId="16" fillId="0" borderId="0" xfId="0" applyNumberFormat="1" applyFont="1" applyFill="1" applyBorder="1" applyAlignment="1" applyProtection="1">
      <alignment vertical="center"/>
    </xf>
    <xf numFmtId="4" fontId="3" fillId="0" borderId="0" xfId="4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 wrapText="1"/>
    </xf>
    <xf numFmtId="4" fontId="3" fillId="0" borderId="0" xfId="4" quotePrefix="1" applyNumberFormat="1" applyFont="1" applyBorder="1" applyAlignment="1">
      <alignment horizontal="right" vertical="center"/>
    </xf>
    <xf numFmtId="4" fontId="3" fillId="0" borderId="0" xfId="4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4" fontId="18" fillId="0" borderId="0" xfId="0" applyNumberFormat="1" applyFont="1" applyFill="1" applyBorder="1" applyAlignment="1" applyProtection="1">
      <alignment vertical="center"/>
    </xf>
    <xf numFmtId="4" fontId="16" fillId="0" borderId="0" xfId="0" applyNumberFormat="1" applyFont="1" applyFill="1" applyBorder="1" applyAlignment="1" applyProtection="1">
      <alignment vertical="center"/>
    </xf>
    <xf numFmtId="0" fontId="2" fillId="0" borderId="0" xfId="0" quotePrefix="1" applyFont="1" applyBorder="1" applyAlignment="1">
      <alignment vertical="center" wrapText="1"/>
    </xf>
    <xf numFmtId="0" fontId="3" fillId="0" borderId="0" xfId="0" quotePrefix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5" fillId="0" borderId="0" xfId="0" quotePrefix="1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quotePrefix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quotePrefix="1" applyNumberFormat="1" applyFont="1" applyFill="1" applyBorder="1" applyAlignment="1" applyProtection="1">
      <alignment horizontal="left" vertical="center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5" fillId="0" borderId="0" xfId="0" applyNumberFormat="1" applyFont="1" applyFill="1" applyBorder="1" applyAlignment="1" applyProtection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4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4" applyNumberFormat="1" applyFont="1" applyFill="1" applyBorder="1" applyAlignment="1" applyProtection="1">
      <alignment horizontal="right" vertical="center" wrapText="1"/>
    </xf>
    <xf numFmtId="0" fontId="7" fillId="0" borderId="0" xfId="0" quotePrefix="1" applyNumberFormat="1" applyFont="1" applyFill="1" applyBorder="1" applyAlignment="1" applyProtection="1">
      <alignment horizontal="left" vertical="center"/>
    </xf>
    <xf numFmtId="3" fontId="15" fillId="0" borderId="0" xfId="0" applyNumberFormat="1" applyFont="1" applyFill="1" applyBorder="1" applyAlignment="1" applyProtection="1">
      <alignment horizontal="right" vertical="center" wrapText="1"/>
    </xf>
    <xf numFmtId="165" fontId="15" fillId="0" borderId="0" xfId="4" applyNumberFormat="1" applyFont="1" applyFill="1" applyBorder="1" applyAlignment="1" applyProtection="1">
      <alignment horizontal="right" vertical="center" wrapText="1"/>
    </xf>
    <xf numFmtId="4" fontId="60" fillId="0" borderId="0" xfId="0" applyNumberFormat="1" applyFont="1" applyFill="1" applyBorder="1" applyAlignment="1" applyProtection="1">
      <alignment vertical="center"/>
    </xf>
    <xf numFmtId="0" fontId="60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 wrapText="1"/>
    </xf>
    <xf numFmtId="3" fontId="17" fillId="0" borderId="0" xfId="0" applyNumberFormat="1" applyFont="1" applyFill="1" applyBorder="1" applyAlignment="1" applyProtection="1">
      <alignment horizontal="right" vertical="center" wrapText="1"/>
    </xf>
    <xf numFmtId="165" fontId="17" fillId="0" borderId="0" xfId="4" applyNumberFormat="1" applyFont="1" applyFill="1" applyBorder="1" applyAlignment="1" applyProtection="1">
      <alignment horizontal="righ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/>
    </xf>
    <xf numFmtId="164" fontId="6" fillId="0" borderId="0" xfId="0" quotePrefix="1" applyNumberFormat="1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2" fillId="0" borderId="2" xfId="0" quotePrefix="1" applyNumberFormat="1" applyFont="1" applyFill="1" applyBorder="1" applyAlignment="1" applyProtection="1">
      <alignment horizontal="center" vertical="center" wrapText="1"/>
    </xf>
    <xf numFmtId="0" fontId="58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2" xfId="0" applyNumberFormat="1" applyFont="1" applyFill="1" applyBorder="1" applyAlignment="1" applyProtection="1">
      <alignment horizontal="center" vertical="center"/>
    </xf>
    <xf numFmtId="49" fontId="33" fillId="0" borderId="7" xfId="5" applyNumberFormat="1" applyFont="1" applyBorder="1" applyAlignment="1">
      <alignment horizontal="left" vertical="top"/>
    </xf>
    <xf numFmtId="49" fontId="31" fillId="0" borderId="0" xfId="5" applyNumberFormat="1" applyFont="1" applyBorder="1" applyAlignment="1">
      <alignment horizontal="left" vertical="top"/>
    </xf>
    <xf numFmtId="49" fontId="31" fillId="0" borderId="8" xfId="5" applyNumberFormat="1" applyFont="1" applyBorder="1" applyAlignment="1">
      <alignment horizontal="left" vertical="top"/>
    </xf>
    <xf numFmtId="49" fontId="31" fillId="0" borderId="6" xfId="5" applyNumberFormat="1" applyFont="1" applyBorder="1" applyAlignment="1">
      <alignment horizontal="left"/>
    </xf>
    <xf numFmtId="49" fontId="36" fillId="4" borderId="7" xfId="5" applyNumberFormat="1" applyFont="1" applyFill="1" applyBorder="1" applyAlignment="1">
      <alignment horizontal="center" vertical="top" wrapText="1"/>
    </xf>
    <xf numFmtId="49" fontId="32" fillId="0" borderId="0" xfId="5" applyNumberFormat="1" applyFont="1" applyBorder="1" applyAlignment="1">
      <alignment horizontal="left"/>
    </xf>
    <xf numFmtId="49" fontId="31" fillId="0" borderId="0" xfId="5" applyNumberFormat="1" applyFont="1" applyBorder="1" applyAlignment="1">
      <alignment horizontal="left"/>
    </xf>
    <xf numFmtId="49" fontId="40" fillId="0" borderId="7" xfId="6" applyNumberFormat="1" applyFont="1" applyBorder="1" applyAlignment="1">
      <alignment horizontal="left" vertical="top"/>
    </xf>
    <xf numFmtId="49" fontId="38" fillId="0" borderId="0" xfId="6" applyNumberFormat="1" applyFont="1" applyBorder="1" applyAlignment="1">
      <alignment horizontal="left" vertical="top"/>
    </xf>
    <xf numFmtId="49" fontId="38" fillId="0" borderId="0" xfId="6" applyNumberFormat="1" applyFont="1" applyBorder="1" applyAlignment="1">
      <alignment horizontal="left"/>
    </xf>
    <xf numFmtId="49" fontId="43" fillId="4" borderId="7" xfId="6" applyNumberFormat="1" applyFont="1" applyFill="1" applyBorder="1" applyAlignment="1">
      <alignment horizontal="center" vertical="top" wrapText="1"/>
    </xf>
    <xf numFmtId="49" fontId="39" fillId="0" borderId="0" xfId="6" applyNumberFormat="1" applyFont="1" applyBorder="1" applyAlignment="1">
      <alignment horizontal="left"/>
    </xf>
  </cellXfs>
  <cellStyles count="7">
    <cellStyle name="Normal 2" xfId="1"/>
    <cellStyle name="Normal 3" xfId="2"/>
    <cellStyle name="Normal 4" xfId="5"/>
    <cellStyle name="Normal 5" xfId="6"/>
    <cellStyle name="Normalno" xfId="0" builtinId="0"/>
    <cellStyle name="Obično_List7" xfId="3"/>
    <cellStyle name="Zarez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ksic\Documents\Documentssaracunala\mvarga\Documents\Izvje&#353;taji\Eksterni\Mjese&#269;ni\2018\MF-Izvr&#353;enje%20financijskog%20plana%2001%2001%20-31%2008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a"/>
      <sheetName val="prihodi"/>
      <sheetName val="rashodi-opći dio"/>
      <sheetName val="račun financiranja"/>
      <sheetName val="posebni dio"/>
      <sheetName val="3_100"/>
      <sheetName val="3_200"/>
      <sheetName val="3_300"/>
      <sheetName val="3_400"/>
      <sheetName val="3_555"/>
      <sheetName val="4_100"/>
      <sheetName val="4_200"/>
      <sheetName val="4_300"/>
      <sheetName val="4_400"/>
      <sheetName val="4_55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42951</v>
          </cell>
          <cell r="D2" t="str">
            <v>Sudske pristojbe</v>
          </cell>
          <cell r="E2">
            <v>-37</v>
          </cell>
          <cell r="F2">
            <v>0</v>
          </cell>
          <cell r="G2">
            <v>0</v>
          </cell>
          <cell r="H2">
            <v>0</v>
          </cell>
          <cell r="I2">
            <v>-37</v>
          </cell>
          <cell r="J2">
            <v>0</v>
          </cell>
          <cell r="K2">
            <v>-37</v>
          </cell>
        </row>
        <row r="3">
          <cell r="C3" t="str">
            <v>42952</v>
          </cell>
          <cell r="D3" t="str">
            <v>Ostali materijalni rashodi (naknade po upravnom postupk</v>
          </cell>
          <cell r="E3">
            <v>-3111.1</v>
          </cell>
          <cell r="F3">
            <v>0</v>
          </cell>
          <cell r="G3">
            <v>0</v>
          </cell>
          <cell r="H3">
            <v>0</v>
          </cell>
          <cell r="I3">
            <v>-3111.1</v>
          </cell>
          <cell r="J3">
            <v>0</v>
          </cell>
          <cell r="K3">
            <v>-3111.1</v>
          </cell>
        </row>
        <row r="4">
          <cell r="C4" t="str">
            <v>462521</v>
          </cell>
          <cell r="D4" t="str">
            <v>Trošak rezervacije sudskih sporova</v>
          </cell>
          <cell r="E4">
            <v>0</v>
          </cell>
          <cell r="F4">
            <v>0</v>
          </cell>
          <cell r="G4">
            <v>-18686982.010000002</v>
          </cell>
          <cell r="H4">
            <v>0</v>
          </cell>
          <cell r="I4">
            <v>-18686982.010000002</v>
          </cell>
          <cell r="J4">
            <v>0</v>
          </cell>
          <cell r="K4">
            <v>-18686982.010000002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tabSelected="1" topLeftCell="A3" zoomScaleNormal="100" workbookViewId="0">
      <selection activeCell="J7" sqref="J7"/>
    </sheetView>
  </sheetViews>
  <sheetFormatPr defaultColWidth="11.42578125" defaultRowHeight="15.75" x14ac:dyDescent="0.2"/>
  <cols>
    <col min="1" max="1" width="6.28515625" style="178" customWidth="1"/>
    <col min="2" max="3" width="4.140625" style="123" customWidth="1"/>
    <col min="4" max="4" width="5.5703125" style="123" customWidth="1"/>
    <col min="5" max="5" width="5.140625" style="119" customWidth="1"/>
    <col min="6" max="6" width="43.42578125" style="122" customWidth="1"/>
    <col min="7" max="7" width="17.7109375" style="122" customWidth="1"/>
    <col min="8" max="8" width="16.140625" style="122" customWidth="1"/>
    <col min="9" max="9" width="17.7109375" style="122" customWidth="1"/>
    <col min="10" max="16384" width="11.42578125" style="122"/>
  </cols>
  <sheetData>
    <row r="1" spans="1:11" ht="12.75" hidden="1" customHeight="1" x14ac:dyDescent="0.2">
      <c r="B1" s="307" t="s">
        <v>1</v>
      </c>
      <c r="C1" s="307"/>
      <c r="D1" s="307"/>
      <c r="E1" s="307"/>
      <c r="F1" s="307"/>
    </row>
    <row r="2" spans="1:11" ht="27.75" hidden="1" customHeight="1" x14ac:dyDescent="0.2">
      <c r="B2" s="307"/>
      <c r="C2" s="307"/>
      <c r="D2" s="307"/>
      <c r="E2" s="307"/>
      <c r="F2" s="307"/>
    </row>
    <row r="3" spans="1:11" ht="27.75" customHeight="1" x14ac:dyDescent="0.2">
      <c r="A3" s="308" t="s">
        <v>856</v>
      </c>
      <c r="B3" s="308"/>
      <c r="C3" s="308"/>
      <c r="D3" s="308"/>
      <c r="E3" s="308"/>
      <c r="F3" s="308"/>
      <c r="G3" s="308"/>
      <c r="H3" s="308"/>
      <c r="I3" s="308"/>
    </row>
    <row r="4" spans="1:11" ht="34.5" customHeight="1" x14ac:dyDescent="0.2">
      <c r="A4" s="308"/>
      <c r="B4" s="308"/>
      <c r="C4" s="308"/>
      <c r="D4" s="308"/>
      <c r="E4" s="308"/>
      <c r="F4" s="308"/>
      <c r="G4" s="308"/>
      <c r="H4" s="308"/>
      <c r="I4" s="308"/>
    </row>
    <row r="5" spans="1:11" ht="27.75" customHeight="1" x14ac:dyDescent="0.2">
      <c r="A5" s="309" t="s">
        <v>65</v>
      </c>
      <c r="B5" s="309"/>
      <c r="C5" s="309"/>
      <c r="D5" s="309"/>
      <c r="E5" s="309"/>
      <c r="F5" s="309"/>
      <c r="G5" s="309"/>
      <c r="H5" s="309"/>
      <c r="I5" s="309"/>
    </row>
    <row r="6" spans="1:11" s="123" customFormat="1" ht="24" customHeight="1" x14ac:dyDescent="0.2">
      <c r="A6" s="309" t="s">
        <v>3</v>
      </c>
      <c r="B6" s="309"/>
      <c r="C6" s="309"/>
      <c r="D6" s="309"/>
      <c r="E6" s="309"/>
      <c r="F6" s="309"/>
      <c r="G6" s="309"/>
      <c r="H6" s="309"/>
      <c r="I6" s="309"/>
    </row>
    <row r="7" spans="1:11" s="123" customFormat="1" ht="18.75" customHeight="1" x14ac:dyDescent="0.2">
      <c r="A7" s="187"/>
      <c r="B7" s="188"/>
      <c r="C7" s="188"/>
      <c r="D7" s="188"/>
      <c r="E7" s="188"/>
      <c r="F7" s="188"/>
      <c r="G7" s="189"/>
      <c r="H7" s="189"/>
      <c r="I7" s="189"/>
    </row>
    <row r="8" spans="1:11" s="123" customFormat="1" ht="39" customHeight="1" x14ac:dyDescent="0.2">
      <c r="A8" s="303"/>
      <c r="B8" s="304"/>
      <c r="C8" s="304"/>
      <c r="D8" s="304"/>
      <c r="E8" s="304"/>
      <c r="F8" s="305"/>
      <c r="G8" s="190" t="s">
        <v>854</v>
      </c>
      <c r="H8" s="190" t="s">
        <v>844</v>
      </c>
      <c r="I8" s="190" t="s">
        <v>855</v>
      </c>
    </row>
    <row r="9" spans="1:11" s="123" customFormat="1" ht="22.5" customHeight="1" x14ac:dyDescent="0.2">
      <c r="A9" s="297" t="s">
        <v>25</v>
      </c>
      <c r="B9" s="298"/>
      <c r="C9" s="298"/>
      <c r="D9" s="298"/>
      <c r="E9" s="298"/>
      <c r="F9" s="299"/>
      <c r="G9" s="280">
        <v>944628000</v>
      </c>
      <c r="H9" s="280">
        <v>25880867.200000048</v>
      </c>
      <c r="I9" s="280">
        <v>970508867.20000005</v>
      </c>
    </row>
    <row r="10" spans="1:11" s="123" customFormat="1" ht="22.5" customHeight="1" x14ac:dyDescent="0.2">
      <c r="A10" s="300" t="s">
        <v>70</v>
      </c>
      <c r="B10" s="301"/>
      <c r="C10" s="301"/>
      <c r="D10" s="301"/>
      <c r="E10" s="301"/>
      <c r="F10" s="302"/>
      <c r="G10" s="280">
        <v>0</v>
      </c>
      <c r="H10" s="280">
        <v>0</v>
      </c>
      <c r="I10" s="280">
        <v>0</v>
      </c>
    </row>
    <row r="11" spans="1:11" s="123" customFormat="1" ht="22.5" customHeight="1" x14ac:dyDescent="0.2">
      <c r="A11" s="300" t="s">
        <v>104</v>
      </c>
      <c r="B11" s="301"/>
      <c r="C11" s="301"/>
      <c r="D11" s="301"/>
      <c r="E11" s="301"/>
      <c r="F11" s="302"/>
      <c r="G11" s="280">
        <v>944628000</v>
      </c>
      <c r="H11" s="280">
        <v>25880867.200000048</v>
      </c>
      <c r="I11" s="280">
        <v>970508867.20000005</v>
      </c>
    </row>
    <row r="12" spans="1:11" s="123" customFormat="1" ht="22.5" customHeight="1" x14ac:dyDescent="0.2">
      <c r="A12" s="297" t="s">
        <v>71</v>
      </c>
      <c r="B12" s="298"/>
      <c r="C12" s="298"/>
      <c r="D12" s="298"/>
      <c r="E12" s="298"/>
      <c r="F12" s="299"/>
      <c r="G12" s="281">
        <v>11551000.030000001</v>
      </c>
      <c r="H12" s="280">
        <v>300000</v>
      </c>
      <c r="I12" s="281">
        <v>11851000.030000001</v>
      </c>
    </row>
    <row r="13" spans="1:11" s="123" customFormat="1" ht="22.5" customHeight="1" x14ac:dyDescent="0.2">
      <c r="A13" s="300" t="s">
        <v>73</v>
      </c>
      <c r="B13" s="301"/>
      <c r="C13" s="301"/>
      <c r="D13" s="301"/>
      <c r="E13" s="301"/>
      <c r="F13" s="302"/>
      <c r="G13" s="281">
        <v>185000</v>
      </c>
      <c r="H13" s="280">
        <v>0</v>
      </c>
      <c r="I13" s="281">
        <v>185000</v>
      </c>
    </row>
    <row r="14" spans="1:11" s="123" customFormat="1" ht="22.5" customHeight="1" x14ac:dyDescent="0.2">
      <c r="A14" s="300" t="s">
        <v>105</v>
      </c>
      <c r="B14" s="301"/>
      <c r="C14" s="301"/>
      <c r="D14" s="301"/>
      <c r="E14" s="301"/>
      <c r="F14" s="302"/>
      <c r="G14" s="281">
        <v>11736000.030000001</v>
      </c>
      <c r="H14" s="280">
        <v>300000</v>
      </c>
      <c r="I14" s="281">
        <v>12036000.030000001</v>
      </c>
    </row>
    <row r="15" spans="1:11" s="123" customFormat="1" ht="22.5" customHeight="1" x14ac:dyDescent="0.2">
      <c r="A15" s="297" t="s">
        <v>24</v>
      </c>
      <c r="B15" s="298"/>
      <c r="C15" s="298"/>
      <c r="D15" s="298"/>
      <c r="E15" s="298"/>
      <c r="F15" s="299"/>
      <c r="G15" s="281">
        <v>932891999.97000003</v>
      </c>
      <c r="H15" s="280">
        <v>25580867.200000048</v>
      </c>
      <c r="I15" s="281">
        <v>958472867.17000008</v>
      </c>
      <c r="K15" s="125"/>
    </row>
    <row r="16" spans="1:11" s="123" customFormat="1" ht="20.25" customHeight="1" x14ac:dyDescent="0.2">
      <c r="A16" s="187"/>
      <c r="B16" s="191"/>
      <c r="C16" s="188"/>
      <c r="D16" s="188"/>
      <c r="E16" s="188"/>
      <c r="F16" s="188"/>
      <c r="G16" s="189"/>
      <c r="H16" s="189"/>
      <c r="I16" s="189"/>
    </row>
    <row r="17" spans="1:9" s="123" customFormat="1" ht="24" customHeight="1" x14ac:dyDescent="0.2">
      <c r="A17" s="306" t="s">
        <v>31</v>
      </c>
      <c r="B17" s="306"/>
      <c r="C17" s="306"/>
      <c r="D17" s="306"/>
      <c r="E17" s="306"/>
      <c r="F17" s="306"/>
      <c r="G17" s="306"/>
      <c r="H17" s="306"/>
      <c r="I17" s="306"/>
    </row>
    <row r="18" spans="1:9" s="123" customFormat="1" ht="18" customHeight="1" x14ac:dyDescent="0.2">
      <c r="A18" s="187"/>
      <c r="B18" s="192"/>
      <c r="C18" s="193"/>
      <c r="D18" s="193"/>
      <c r="E18" s="193"/>
      <c r="F18" s="193"/>
      <c r="G18" s="189"/>
      <c r="H18" s="189"/>
      <c r="I18" s="189"/>
    </row>
    <row r="19" spans="1:9" s="123" customFormat="1" ht="39" customHeight="1" x14ac:dyDescent="0.2">
      <c r="A19" s="303"/>
      <c r="B19" s="304"/>
      <c r="C19" s="304"/>
      <c r="D19" s="304"/>
      <c r="E19" s="304"/>
      <c r="F19" s="305"/>
      <c r="G19" s="190" t="s">
        <v>854</v>
      </c>
      <c r="H19" s="190" t="s">
        <v>844</v>
      </c>
      <c r="I19" s="190" t="s">
        <v>855</v>
      </c>
    </row>
    <row r="20" spans="1:9" s="123" customFormat="1" ht="22.5" customHeight="1" x14ac:dyDescent="0.2">
      <c r="A20" s="297" t="s">
        <v>22</v>
      </c>
      <c r="B20" s="298"/>
      <c r="C20" s="298"/>
      <c r="D20" s="298"/>
      <c r="E20" s="298"/>
      <c r="F20" s="299"/>
      <c r="G20" s="280">
        <v>0</v>
      </c>
      <c r="H20" s="280">
        <v>0</v>
      </c>
      <c r="I20" s="280">
        <v>0</v>
      </c>
    </row>
    <row r="21" spans="1:9" s="123" customFormat="1" ht="22.5" customHeight="1" x14ac:dyDescent="0.2">
      <c r="A21" s="297" t="s">
        <v>23</v>
      </c>
      <c r="B21" s="298"/>
      <c r="C21" s="298"/>
      <c r="D21" s="298"/>
      <c r="E21" s="298"/>
      <c r="F21" s="299"/>
      <c r="G21" s="282">
        <v>932891999.97000003</v>
      </c>
      <c r="H21" s="282">
        <v>25580867.200000048</v>
      </c>
      <c r="I21" s="282">
        <v>958472867.17000008</v>
      </c>
    </row>
    <row r="22" spans="1:9" s="123" customFormat="1" ht="22.5" customHeight="1" x14ac:dyDescent="0.2">
      <c r="A22" s="297" t="s">
        <v>100</v>
      </c>
      <c r="B22" s="298"/>
      <c r="C22" s="298"/>
      <c r="D22" s="298"/>
      <c r="E22" s="298"/>
      <c r="F22" s="299"/>
      <c r="G22" s="282">
        <v>0</v>
      </c>
      <c r="H22" s="282">
        <v>0</v>
      </c>
      <c r="I22" s="282">
        <v>0</v>
      </c>
    </row>
    <row r="23" spans="1:9" s="123" customFormat="1" ht="22.5" customHeight="1" x14ac:dyDescent="0.2">
      <c r="A23" s="297" t="s">
        <v>852</v>
      </c>
      <c r="B23" s="298"/>
      <c r="C23" s="298"/>
      <c r="D23" s="298"/>
      <c r="E23" s="298"/>
      <c r="F23" s="299"/>
      <c r="G23" s="282">
        <v>0</v>
      </c>
      <c r="H23" s="282">
        <v>0</v>
      </c>
      <c r="I23" s="282">
        <v>0</v>
      </c>
    </row>
    <row r="24" spans="1:9" s="123" customFormat="1" ht="22.5" customHeight="1" x14ac:dyDescent="0.2">
      <c r="A24" s="297" t="s">
        <v>60</v>
      </c>
      <c r="B24" s="298"/>
      <c r="C24" s="298"/>
      <c r="D24" s="298"/>
      <c r="E24" s="298"/>
      <c r="F24" s="299"/>
      <c r="G24" s="281">
        <v>-932892000</v>
      </c>
      <c r="H24" s="282">
        <v>-25580867.170000076</v>
      </c>
      <c r="I24" s="281">
        <v>-958472867.17000008</v>
      </c>
    </row>
    <row r="25" spans="1:9" s="123" customFormat="1" ht="22.5" customHeight="1" x14ac:dyDescent="0.2">
      <c r="A25" s="297" t="s">
        <v>64</v>
      </c>
      <c r="B25" s="298"/>
      <c r="C25" s="298"/>
      <c r="D25" s="298"/>
      <c r="E25" s="298"/>
      <c r="F25" s="299"/>
      <c r="G25" s="281">
        <v>0</v>
      </c>
      <c r="H25" s="281">
        <v>0</v>
      </c>
      <c r="I25" s="281">
        <v>0</v>
      </c>
    </row>
    <row r="26" spans="1:9" s="123" customFormat="1" ht="12.75" customHeight="1" x14ac:dyDescent="0.2">
      <c r="A26" s="118"/>
      <c r="B26" s="126"/>
      <c r="C26" s="121"/>
      <c r="D26" s="121"/>
      <c r="E26" s="121"/>
      <c r="F26" s="121"/>
    </row>
    <row r="27" spans="1:9" s="123" customFormat="1" ht="12.75" customHeight="1" x14ac:dyDescent="0.2">
      <c r="A27" s="118"/>
      <c r="E27" s="120"/>
    </row>
    <row r="28" spans="1:9" s="123" customFormat="1" ht="12.75" customHeight="1" x14ac:dyDescent="0.2">
      <c r="A28" s="118"/>
      <c r="E28" s="120"/>
      <c r="G28" s="125"/>
      <c r="H28" s="125"/>
      <c r="I28" s="125"/>
    </row>
    <row r="29" spans="1:9" s="123" customFormat="1" ht="12.75" customHeight="1" x14ac:dyDescent="0.2">
      <c r="A29" s="118"/>
      <c r="E29" s="120"/>
      <c r="H29" s="125"/>
      <c r="I29" s="125"/>
    </row>
    <row r="30" spans="1:9" s="123" customFormat="1" ht="12.75" customHeight="1" x14ac:dyDescent="0.2">
      <c r="A30" s="118"/>
      <c r="E30" s="120"/>
    </row>
    <row r="31" spans="1:9" s="123" customFormat="1" ht="12.75" customHeight="1" x14ac:dyDescent="0.2">
      <c r="A31" s="118"/>
      <c r="E31" s="120"/>
    </row>
    <row r="32" spans="1:9" s="123" customFormat="1" ht="12.75" customHeight="1" x14ac:dyDescent="0.2">
      <c r="A32" s="118"/>
      <c r="E32" s="120"/>
    </row>
    <row r="33" spans="1:5" s="123" customFormat="1" ht="12.75" customHeight="1" x14ac:dyDescent="0.2">
      <c r="A33" s="118"/>
      <c r="E33" s="120"/>
    </row>
    <row r="34" spans="1:5" s="123" customFormat="1" ht="12.75" customHeight="1" x14ac:dyDescent="0.2">
      <c r="A34" s="118"/>
      <c r="E34" s="120"/>
    </row>
    <row r="35" spans="1:5" s="123" customFormat="1" ht="12.75" customHeight="1" x14ac:dyDescent="0.2">
      <c r="A35" s="118"/>
      <c r="E35" s="120"/>
    </row>
    <row r="36" spans="1:5" s="123" customFormat="1" ht="12.75" customHeight="1" x14ac:dyDescent="0.2">
      <c r="A36" s="118"/>
      <c r="E36" s="120"/>
    </row>
    <row r="37" spans="1:5" s="123" customFormat="1" ht="12.75" customHeight="1" x14ac:dyDescent="0.2">
      <c r="A37" s="118"/>
      <c r="E37" s="120"/>
    </row>
    <row r="38" spans="1:5" s="123" customFormat="1" ht="12.75" customHeight="1" x14ac:dyDescent="0.2">
      <c r="A38" s="118"/>
      <c r="E38" s="120"/>
    </row>
    <row r="39" spans="1:5" s="123" customFormat="1" ht="12.75" customHeight="1" x14ac:dyDescent="0.2">
      <c r="A39" s="118"/>
      <c r="E39" s="120"/>
    </row>
    <row r="40" spans="1:5" s="123" customFormat="1" ht="12.75" customHeight="1" x14ac:dyDescent="0.2">
      <c r="A40" s="118"/>
      <c r="E40" s="120"/>
    </row>
    <row r="41" spans="1:5" s="123" customFormat="1" ht="12.75" customHeight="1" x14ac:dyDescent="0.2">
      <c r="A41" s="118"/>
      <c r="E41" s="120"/>
    </row>
    <row r="42" spans="1:5" s="123" customFormat="1" ht="12.75" customHeight="1" x14ac:dyDescent="0.2">
      <c r="A42" s="118"/>
      <c r="E42" s="120"/>
    </row>
    <row r="43" spans="1:5" s="123" customFormat="1" ht="12.75" customHeight="1" x14ac:dyDescent="0.2">
      <c r="A43" s="118"/>
      <c r="E43" s="120"/>
    </row>
    <row r="44" spans="1:5" s="123" customFormat="1" ht="12.75" customHeight="1" x14ac:dyDescent="0.2">
      <c r="A44" s="118"/>
      <c r="E44" s="120"/>
    </row>
    <row r="45" spans="1:5" s="123" customFormat="1" ht="12.75" customHeight="1" x14ac:dyDescent="0.2">
      <c r="A45" s="118"/>
      <c r="E45" s="120"/>
    </row>
    <row r="46" spans="1:5" s="123" customFormat="1" ht="12.75" customHeight="1" x14ac:dyDescent="0.2">
      <c r="A46" s="118"/>
      <c r="E46" s="120"/>
    </row>
    <row r="47" spans="1:5" s="123" customFormat="1" ht="12.75" customHeight="1" x14ac:dyDescent="0.2">
      <c r="A47" s="118"/>
      <c r="E47" s="120"/>
    </row>
    <row r="48" spans="1:5" s="123" customFormat="1" ht="12.75" customHeight="1" x14ac:dyDescent="0.2">
      <c r="A48" s="118"/>
      <c r="E48" s="120"/>
    </row>
    <row r="49" spans="1:5" s="123" customFormat="1" ht="12.75" customHeight="1" x14ac:dyDescent="0.2">
      <c r="A49" s="118"/>
      <c r="E49" s="120"/>
    </row>
    <row r="50" spans="1:5" s="123" customFormat="1" ht="12.75" customHeight="1" x14ac:dyDescent="0.2">
      <c r="A50" s="118"/>
      <c r="E50" s="120"/>
    </row>
    <row r="51" spans="1:5" s="123" customFormat="1" ht="12.75" customHeight="1" x14ac:dyDescent="0.2">
      <c r="A51" s="118"/>
      <c r="E51" s="120"/>
    </row>
    <row r="52" spans="1:5" s="123" customFormat="1" ht="12.75" customHeight="1" x14ac:dyDescent="0.2">
      <c r="A52" s="118"/>
      <c r="E52" s="120"/>
    </row>
    <row r="53" spans="1:5" s="123" customFormat="1" ht="12.75" customHeight="1" x14ac:dyDescent="0.2">
      <c r="A53" s="118"/>
      <c r="E53" s="120"/>
    </row>
    <row r="54" spans="1:5" s="123" customFormat="1" ht="12.75" customHeight="1" x14ac:dyDescent="0.2">
      <c r="A54" s="118"/>
      <c r="E54" s="120"/>
    </row>
    <row r="55" spans="1:5" s="123" customFormat="1" ht="12.75" customHeight="1" x14ac:dyDescent="0.2">
      <c r="A55" s="118"/>
      <c r="E55" s="120"/>
    </row>
    <row r="56" spans="1:5" s="123" customFormat="1" ht="12.75" customHeight="1" x14ac:dyDescent="0.2">
      <c r="A56" s="118"/>
      <c r="E56" s="120"/>
    </row>
    <row r="57" spans="1:5" s="123" customFormat="1" ht="12.75" customHeight="1" x14ac:dyDescent="0.2">
      <c r="A57" s="118"/>
      <c r="E57" s="120"/>
    </row>
    <row r="58" spans="1:5" s="123" customFormat="1" ht="12.75" customHeight="1" x14ac:dyDescent="0.2">
      <c r="A58" s="118"/>
      <c r="E58" s="120"/>
    </row>
    <row r="59" spans="1:5" s="123" customFormat="1" ht="12.75" customHeight="1" x14ac:dyDescent="0.2">
      <c r="A59" s="118"/>
      <c r="E59" s="120"/>
    </row>
    <row r="60" spans="1:5" s="123" customFormat="1" ht="12.75" customHeight="1" x14ac:dyDescent="0.2">
      <c r="A60" s="118"/>
      <c r="E60" s="120"/>
    </row>
    <row r="61" spans="1:5" s="123" customFormat="1" ht="12.75" customHeight="1" x14ac:dyDescent="0.2">
      <c r="A61" s="118"/>
      <c r="E61" s="120"/>
    </row>
    <row r="62" spans="1:5" s="123" customFormat="1" ht="12.75" customHeight="1" x14ac:dyDescent="0.2">
      <c r="A62" s="118"/>
      <c r="E62" s="120"/>
    </row>
    <row r="63" spans="1:5" s="123" customFormat="1" ht="12.75" customHeight="1" x14ac:dyDescent="0.2">
      <c r="A63" s="118"/>
      <c r="E63" s="120"/>
    </row>
    <row r="64" spans="1:5" s="123" customFormat="1" ht="12.75" customHeight="1" x14ac:dyDescent="0.2">
      <c r="A64" s="118"/>
      <c r="E64" s="120"/>
    </row>
    <row r="65" spans="1:5" s="123" customFormat="1" ht="12.75" customHeight="1" x14ac:dyDescent="0.2">
      <c r="A65" s="118"/>
      <c r="E65" s="120"/>
    </row>
    <row r="66" spans="1:5" s="123" customFormat="1" ht="12.75" customHeight="1" x14ac:dyDescent="0.2">
      <c r="A66" s="118"/>
      <c r="E66" s="120"/>
    </row>
    <row r="67" spans="1:5" s="123" customFormat="1" ht="12.75" customHeight="1" x14ac:dyDescent="0.2">
      <c r="A67" s="118"/>
      <c r="E67" s="120"/>
    </row>
    <row r="68" spans="1:5" s="123" customFormat="1" ht="12.75" customHeight="1" x14ac:dyDescent="0.2">
      <c r="A68" s="118"/>
      <c r="E68" s="120"/>
    </row>
    <row r="69" spans="1:5" s="123" customFormat="1" ht="12.75" customHeight="1" x14ac:dyDescent="0.2">
      <c r="A69" s="118"/>
      <c r="E69" s="120"/>
    </row>
    <row r="70" spans="1:5" s="123" customFormat="1" ht="12.75" customHeight="1" x14ac:dyDescent="0.2">
      <c r="A70" s="118"/>
      <c r="E70" s="120"/>
    </row>
    <row r="71" spans="1:5" s="123" customFormat="1" ht="12.75" customHeight="1" x14ac:dyDescent="0.2">
      <c r="A71" s="118"/>
      <c r="E71" s="120"/>
    </row>
    <row r="72" spans="1:5" s="123" customFormat="1" ht="12.75" customHeight="1" x14ac:dyDescent="0.2">
      <c r="A72" s="118"/>
      <c r="E72" s="120"/>
    </row>
    <row r="73" spans="1:5" s="123" customFormat="1" ht="12.75" customHeight="1" x14ac:dyDescent="0.2">
      <c r="A73" s="118"/>
      <c r="E73" s="120"/>
    </row>
    <row r="74" spans="1:5" s="123" customFormat="1" ht="12.75" customHeight="1" x14ac:dyDescent="0.2">
      <c r="A74" s="118"/>
      <c r="E74" s="120"/>
    </row>
    <row r="75" spans="1:5" s="123" customFormat="1" ht="12.75" customHeight="1" x14ac:dyDescent="0.2">
      <c r="A75" s="118"/>
      <c r="E75" s="120"/>
    </row>
    <row r="76" spans="1:5" s="123" customFormat="1" ht="12.75" customHeight="1" x14ac:dyDescent="0.2">
      <c r="A76" s="118"/>
      <c r="E76" s="120"/>
    </row>
    <row r="77" spans="1:5" s="123" customFormat="1" ht="12.75" customHeight="1" x14ac:dyDescent="0.2">
      <c r="A77" s="118"/>
      <c r="E77" s="120"/>
    </row>
    <row r="78" spans="1:5" s="123" customFormat="1" ht="12.75" customHeight="1" x14ac:dyDescent="0.2">
      <c r="A78" s="118"/>
      <c r="E78" s="120"/>
    </row>
    <row r="79" spans="1:5" s="123" customFormat="1" ht="12.75" customHeight="1" x14ac:dyDescent="0.2">
      <c r="A79" s="118"/>
      <c r="E79" s="120"/>
    </row>
    <row r="80" spans="1:5" s="123" customFormat="1" ht="12.75" customHeight="1" x14ac:dyDescent="0.2">
      <c r="A80" s="118"/>
      <c r="E80" s="120"/>
    </row>
    <row r="81" spans="1:5" s="123" customFormat="1" ht="12.75" customHeight="1" x14ac:dyDescent="0.2">
      <c r="A81" s="118"/>
      <c r="E81" s="120"/>
    </row>
    <row r="82" spans="1:5" s="123" customFormat="1" ht="12.75" customHeight="1" x14ac:dyDescent="0.2">
      <c r="A82" s="118"/>
      <c r="E82" s="120"/>
    </row>
    <row r="83" spans="1:5" s="123" customFormat="1" ht="12.75" customHeight="1" x14ac:dyDescent="0.2">
      <c r="A83" s="118"/>
      <c r="E83" s="120"/>
    </row>
    <row r="84" spans="1:5" s="123" customFormat="1" ht="12.75" customHeight="1" x14ac:dyDescent="0.2">
      <c r="A84" s="118"/>
      <c r="E84" s="120"/>
    </row>
    <row r="85" spans="1:5" s="123" customFormat="1" ht="12.75" customHeight="1" x14ac:dyDescent="0.2">
      <c r="A85" s="118"/>
      <c r="E85" s="120"/>
    </row>
    <row r="86" spans="1:5" s="123" customFormat="1" ht="12.75" customHeight="1" x14ac:dyDescent="0.2">
      <c r="A86" s="118"/>
      <c r="E86" s="120"/>
    </row>
    <row r="87" spans="1:5" s="123" customFormat="1" ht="12.75" customHeight="1" x14ac:dyDescent="0.2">
      <c r="A87" s="118"/>
      <c r="E87" s="120"/>
    </row>
    <row r="88" spans="1:5" s="123" customFormat="1" ht="12.75" customHeight="1" x14ac:dyDescent="0.2">
      <c r="A88" s="118"/>
      <c r="E88" s="120"/>
    </row>
    <row r="89" spans="1:5" s="123" customFormat="1" ht="12.75" customHeight="1" x14ac:dyDescent="0.2">
      <c r="A89" s="118"/>
      <c r="E89" s="120"/>
    </row>
    <row r="90" spans="1:5" s="123" customFormat="1" ht="12.75" customHeight="1" x14ac:dyDescent="0.2">
      <c r="A90" s="118"/>
      <c r="E90" s="120"/>
    </row>
    <row r="91" spans="1:5" s="123" customFormat="1" ht="12.75" customHeight="1" x14ac:dyDescent="0.2">
      <c r="A91" s="118"/>
      <c r="E91" s="120"/>
    </row>
    <row r="92" spans="1:5" s="123" customFormat="1" ht="12.75" customHeight="1" x14ac:dyDescent="0.2">
      <c r="A92" s="118"/>
      <c r="E92" s="120"/>
    </row>
    <row r="93" spans="1:5" s="123" customFormat="1" ht="12.75" customHeight="1" x14ac:dyDescent="0.2">
      <c r="A93" s="118"/>
      <c r="E93" s="120"/>
    </row>
    <row r="94" spans="1:5" s="123" customFormat="1" ht="12.75" customHeight="1" x14ac:dyDescent="0.2">
      <c r="A94" s="118"/>
      <c r="E94" s="120"/>
    </row>
    <row r="95" spans="1:5" s="123" customFormat="1" ht="12.75" customHeight="1" x14ac:dyDescent="0.2">
      <c r="A95" s="118"/>
      <c r="E95" s="120"/>
    </row>
    <row r="96" spans="1:5" s="123" customFormat="1" ht="12.75" customHeight="1" x14ac:dyDescent="0.2">
      <c r="A96" s="118"/>
      <c r="E96" s="120"/>
    </row>
    <row r="97" spans="1:5" s="123" customFormat="1" ht="12.75" customHeight="1" x14ac:dyDescent="0.2">
      <c r="A97" s="118"/>
      <c r="E97" s="120"/>
    </row>
    <row r="98" spans="1:5" s="123" customFormat="1" ht="12.75" customHeight="1" x14ac:dyDescent="0.2">
      <c r="A98" s="118"/>
      <c r="E98" s="120"/>
    </row>
    <row r="99" spans="1:5" s="123" customFormat="1" ht="12.75" customHeight="1" x14ac:dyDescent="0.2">
      <c r="A99" s="118"/>
      <c r="E99" s="120"/>
    </row>
    <row r="100" spans="1:5" s="123" customFormat="1" ht="12.75" customHeight="1" x14ac:dyDescent="0.2">
      <c r="A100" s="118"/>
      <c r="E100" s="120"/>
    </row>
    <row r="101" spans="1:5" s="123" customFormat="1" ht="12.75" customHeight="1" x14ac:dyDescent="0.2">
      <c r="A101" s="118"/>
      <c r="E101" s="120"/>
    </row>
    <row r="102" spans="1:5" s="123" customFormat="1" ht="12.75" customHeight="1" x14ac:dyDescent="0.2">
      <c r="A102" s="118"/>
      <c r="E102" s="120"/>
    </row>
    <row r="103" spans="1:5" s="123" customFormat="1" ht="12.75" customHeight="1" x14ac:dyDescent="0.2">
      <c r="A103" s="118"/>
      <c r="E103" s="120"/>
    </row>
    <row r="104" spans="1:5" s="123" customFormat="1" ht="12.75" customHeight="1" x14ac:dyDescent="0.2">
      <c r="A104" s="118"/>
      <c r="E104" s="120"/>
    </row>
    <row r="105" spans="1:5" s="123" customFormat="1" ht="12.75" customHeight="1" x14ac:dyDescent="0.2">
      <c r="A105" s="118"/>
      <c r="E105" s="120"/>
    </row>
    <row r="106" spans="1:5" s="123" customFormat="1" ht="12.75" customHeight="1" x14ac:dyDescent="0.2">
      <c r="A106" s="118"/>
      <c r="E106" s="120"/>
    </row>
    <row r="107" spans="1:5" s="123" customFormat="1" ht="12.75" customHeight="1" x14ac:dyDescent="0.2">
      <c r="A107" s="118"/>
      <c r="E107" s="120"/>
    </row>
    <row r="108" spans="1:5" s="123" customFormat="1" ht="12.75" customHeight="1" x14ac:dyDescent="0.2">
      <c r="A108" s="118"/>
      <c r="E108" s="120"/>
    </row>
    <row r="109" spans="1:5" s="123" customFormat="1" ht="12.75" customHeight="1" x14ac:dyDescent="0.2">
      <c r="A109" s="118"/>
      <c r="E109" s="120"/>
    </row>
    <row r="110" spans="1:5" s="123" customFormat="1" ht="12.75" customHeight="1" x14ac:dyDescent="0.2">
      <c r="A110" s="118"/>
      <c r="E110" s="120"/>
    </row>
    <row r="111" spans="1:5" s="123" customFormat="1" ht="12.75" customHeight="1" x14ac:dyDescent="0.2">
      <c r="A111" s="118"/>
      <c r="E111" s="120"/>
    </row>
    <row r="112" spans="1:5" s="123" customFormat="1" ht="12.75" customHeight="1" x14ac:dyDescent="0.2">
      <c r="A112" s="118"/>
      <c r="E112" s="120"/>
    </row>
    <row r="113" spans="1:5" s="123" customFormat="1" ht="12.75" customHeight="1" x14ac:dyDescent="0.2">
      <c r="A113" s="118"/>
      <c r="E113" s="120"/>
    </row>
    <row r="114" spans="1:5" s="123" customFormat="1" ht="12.75" customHeight="1" x14ac:dyDescent="0.2">
      <c r="A114" s="118"/>
      <c r="E114" s="120"/>
    </row>
    <row r="115" spans="1:5" s="123" customFormat="1" ht="12.75" customHeight="1" x14ac:dyDescent="0.2">
      <c r="A115" s="118"/>
      <c r="E115" s="120"/>
    </row>
    <row r="116" spans="1:5" s="123" customFormat="1" ht="12.75" customHeight="1" x14ac:dyDescent="0.2">
      <c r="A116" s="118"/>
      <c r="E116" s="120"/>
    </row>
    <row r="117" spans="1:5" s="123" customFormat="1" ht="12.75" customHeight="1" x14ac:dyDescent="0.2">
      <c r="A117" s="118"/>
      <c r="E117" s="120"/>
    </row>
    <row r="118" spans="1:5" s="123" customFormat="1" ht="12.75" customHeight="1" x14ac:dyDescent="0.2">
      <c r="A118" s="118"/>
      <c r="E118" s="120"/>
    </row>
    <row r="119" spans="1:5" s="123" customFormat="1" ht="12.75" customHeight="1" x14ac:dyDescent="0.2">
      <c r="A119" s="118"/>
      <c r="E119" s="120"/>
    </row>
    <row r="120" spans="1:5" s="123" customFormat="1" ht="12.75" customHeight="1" x14ac:dyDescent="0.2">
      <c r="A120" s="118"/>
      <c r="E120" s="120"/>
    </row>
    <row r="121" spans="1:5" s="123" customFormat="1" ht="12.75" customHeight="1" x14ac:dyDescent="0.2">
      <c r="A121" s="118"/>
      <c r="E121" s="120"/>
    </row>
    <row r="122" spans="1:5" s="123" customFormat="1" ht="12.75" customHeight="1" x14ac:dyDescent="0.2">
      <c r="A122" s="118"/>
      <c r="E122" s="120"/>
    </row>
    <row r="123" spans="1:5" s="123" customFormat="1" ht="12.75" customHeight="1" x14ac:dyDescent="0.2">
      <c r="A123" s="118"/>
      <c r="E123" s="120"/>
    </row>
    <row r="124" spans="1:5" s="123" customFormat="1" ht="12.75" customHeight="1" x14ac:dyDescent="0.2">
      <c r="A124" s="118"/>
      <c r="E124" s="120"/>
    </row>
    <row r="125" spans="1:5" s="123" customFormat="1" ht="12.75" customHeight="1" x14ac:dyDescent="0.2">
      <c r="A125" s="118"/>
      <c r="E125" s="120"/>
    </row>
    <row r="126" spans="1:5" s="123" customFormat="1" ht="12.75" customHeight="1" x14ac:dyDescent="0.2">
      <c r="A126" s="118"/>
      <c r="E126" s="120"/>
    </row>
    <row r="127" spans="1:5" s="123" customFormat="1" ht="12.75" customHeight="1" x14ac:dyDescent="0.2">
      <c r="A127" s="118"/>
      <c r="E127" s="120"/>
    </row>
    <row r="128" spans="1:5" s="123" customFormat="1" ht="12.75" customHeight="1" x14ac:dyDescent="0.2">
      <c r="A128" s="118"/>
      <c r="E128" s="120"/>
    </row>
    <row r="129" spans="1:5" s="123" customFormat="1" ht="12.75" customHeight="1" x14ac:dyDescent="0.2">
      <c r="A129" s="118"/>
      <c r="E129" s="120"/>
    </row>
    <row r="130" spans="1:5" s="123" customFormat="1" ht="12.75" customHeight="1" x14ac:dyDescent="0.2">
      <c r="A130" s="118"/>
      <c r="E130" s="120"/>
    </row>
    <row r="131" spans="1:5" s="123" customFormat="1" ht="12.75" customHeight="1" x14ac:dyDescent="0.2">
      <c r="A131" s="118"/>
      <c r="E131" s="120"/>
    </row>
    <row r="132" spans="1:5" s="123" customFormat="1" ht="12.75" customHeight="1" x14ac:dyDescent="0.2">
      <c r="A132" s="118"/>
      <c r="E132" s="120"/>
    </row>
    <row r="133" spans="1:5" s="123" customFormat="1" ht="12.75" customHeight="1" x14ac:dyDescent="0.2">
      <c r="A133" s="118"/>
      <c r="E133" s="120"/>
    </row>
    <row r="134" spans="1:5" s="123" customFormat="1" ht="12.75" customHeight="1" x14ac:dyDescent="0.2">
      <c r="A134" s="118"/>
      <c r="E134" s="120"/>
    </row>
    <row r="135" spans="1:5" s="123" customFormat="1" ht="12.75" customHeight="1" x14ac:dyDescent="0.2">
      <c r="A135" s="118"/>
      <c r="E135" s="120"/>
    </row>
    <row r="136" spans="1:5" s="123" customFormat="1" ht="12.75" customHeight="1" x14ac:dyDescent="0.2">
      <c r="A136" s="118"/>
      <c r="E136" s="120"/>
    </row>
    <row r="137" spans="1:5" s="123" customFormat="1" ht="12.75" customHeight="1" x14ac:dyDescent="0.2">
      <c r="A137" s="118"/>
      <c r="E137" s="120"/>
    </row>
    <row r="138" spans="1:5" s="123" customFormat="1" ht="12.75" customHeight="1" x14ac:dyDescent="0.2">
      <c r="A138" s="118"/>
      <c r="E138" s="120"/>
    </row>
    <row r="139" spans="1:5" s="123" customFormat="1" ht="12.75" customHeight="1" x14ac:dyDescent="0.2">
      <c r="A139" s="118"/>
      <c r="E139" s="120"/>
    </row>
    <row r="140" spans="1:5" s="123" customFormat="1" ht="12.75" customHeight="1" x14ac:dyDescent="0.2">
      <c r="A140" s="118"/>
      <c r="E140" s="120"/>
    </row>
    <row r="141" spans="1:5" s="123" customFormat="1" ht="12.75" customHeight="1" x14ac:dyDescent="0.2">
      <c r="A141" s="118"/>
      <c r="E141" s="120"/>
    </row>
    <row r="142" spans="1:5" s="123" customFormat="1" ht="12.75" customHeight="1" x14ac:dyDescent="0.2">
      <c r="A142" s="118"/>
      <c r="E142" s="120"/>
    </row>
    <row r="143" spans="1:5" s="123" customFormat="1" ht="12.75" customHeight="1" x14ac:dyDescent="0.2">
      <c r="A143" s="118"/>
      <c r="E143" s="120"/>
    </row>
    <row r="144" spans="1:5" s="123" customFormat="1" ht="12.75" customHeight="1" x14ac:dyDescent="0.2">
      <c r="A144" s="118"/>
      <c r="E144" s="120"/>
    </row>
    <row r="145" spans="1:5" s="123" customFormat="1" ht="12.75" customHeight="1" x14ac:dyDescent="0.2">
      <c r="A145" s="118"/>
      <c r="E145" s="120"/>
    </row>
    <row r="146" spans="1:5" s="123" customFormat="1" ht="12.75" customHeight="1" x14ac:dyDescent="0.2">
      <c r="A146" s="118"/>
      <c r="E146" s="120"/>
    </row>
    <row r="147" spans="1:5" s="123" customFormat="1" ht="12.75" customHeight="1" x14ac:dyDescent="0.2">
      <c r="A147" s="118"/>
      <c r="E147" s="120"/>
    </row>
    <row r="148" spans="1:5" s="123" customFormat="1" ht="12.75" customHeight="1" x14ac:dyDescent="0.2">
      <c r="A148" s="118"/>
      <c r="E148" s="120"/>
    </row>
    <row r="149" spans="1:5" s="123" customFormat="1" ht="12.75" customHeight="1" x14ac:dyDescent="0.2">
      <c r="A149" s="118"/>
      <c r="E149" s="120"/>
    </row>
    <row r="150" spans="1:5" s="123" customFormat="1" ht="12.75" customHeight="1" x14ac:dyDescent="0.2">
      <c r="A150" s="118"/>
      <c r="E150" s="120"/>
    </row>
    <row r="151" spans="1:5" s="123" customFormat="1" ht="12.75" customHeight="1" x14ac:dyDescent="0.2">
      <c r="A151" s="118"/>
      <c r="E151" s="120"/>
    </row>
    <row r="152" spans="1:5" s="123" customFormat="1" ht="12.75" customHeight="1" x14ac:dyDescent="0.2">
      <c r="A152" s="118"/>
      <c r="E152" s="120"/>
    </row>
    <row r="153" spans="1:5" s="123" customFormat="1" ht="12.75" customHeight="1" x14ac:dyDescent="0.2">
      <c r="A153" s="118"/>
      <c r="E153" s="120"/>
    </row>
    <row r="154" spans="1:5" s="123" customFormat="1" ht="12.75" customHeight="1" x14ac:dyDescent="0.2">
      <c r="A154" s="118"/>
      <c r="E154" s="120"/>
    </row>
    <row r="155" spans="1:5" s="123" customFormat="1" ht="12.75" customHeight="1" x14ac:dyDescent="0.2">
      <c r="A155" s="118"/>
      <c r="E155" s="120"/>
    </row>
    <row r="156" spans="1:5" s="123" customFormat="1" ht="12.75" customHeight="1" x14ac:dyDescent="0.2">
      <c r="A156" s="118"/>
      <c r="E156" s="120"/>
    </row>
    <row r="157" spans="1:5" s="123" customFormat="1" ht="12.75" customHeight="1" x14ac:dyDescent="0.2">
      <c r="A157" s="118"/>
      <c r="E157" s="120"/>
    </row>
    <row r="158" spans="1:5" s="123" customFormat="1" ht="12.75" customHeight="1" x14ac:dyDescent="0.2">
      <c r="A158" s="118"/>
      <c r="E158" s="120"/>
    </row>
    <row r="159" spans="1:5" s="123" customFormat="1" ht="12.75" customHeight="1" x14ac:dyDescent="0.2">
      <c r="A159" s="118"/>
      <c r="E159" s="120"/>
    </row>
    <row r="160" spans="1:5" s="123" customFormat="1" ht="12.75" customHeight="1" x14ac:dyDescent="0.2">
      <c r="A160" s="118"/>
      <c r="E160" s="120"/>
    </row>
    <row r="161" spans="1:5" s="123" customFormat="1" ht="12.75" customHeight="1" x14ac:dyDescent="0.2">
      <c r="A161" s="118"/>
      <c r="E161" s="120"/>
    </row>
    <row r="162" spans="1:5" s="123" customFormat="1" ht="12.75" customHeight="1" x14ac:dyDescent="0.2">
      <c r="A162" s="118"/>
      <c r="E162" s="120"/>
    </row>
    <row r="163" spans="1:5" s="123" customFormat="1" ht="12.75" customHeight="1" x14ac:dyDescent="0.2">
      <c r="A163" s="118"/>
      <c r="E163" s="120"/>
    </row>
    <row r="164" spans="1:5" s="123" customFormat="1" ht="12.75" customHeight="1" x14ac:dyDescent="0.2">
      <c r="A164" s="118"/>
      <c r="E164" s="120"/>
    </row>
    <row r="165" spans="1:5" s="123" customFormat="1" ht="12.75" customHeight="1" x14ac:dyDescent="0.2">
      <c r="A165" s="118"/>
      <c r="E165" s="120"/>
    </row>
    <row r="166" spans="1:5" s="123" customFormat="1" ht="12.75" customHeight="1" x14ac:dyDescent="0.2">
      <c r="A166" s="118"/>
      <c r="E166" s="120"/>
    </row>
    <row r="167" spans="1:5" s="123" customFormat="1" ht="12.75" customHeight="1" x14ac:dyDescent="0.2">
      <c r="A167" s="118"/>
      <c r="E167" s="120"/>
    </row>
    <row r="168" spans="1:5" s="123" customFormat="1" ht="12.75" customHeight="1" x14ac:dyDescent="0.2">
      <c r="A168" s="118"/>
      <c r="E168" s="120"/>
    </row>
    <row r="169" spans="1:5" s="123" customFormat="1" ht="12.75" customHeight="1" x14ac:dyDescent="0.2">
      <c r="A169" s="118"/>
      <c r="E169" s="120"/>
    </row>
    <row r="170" spans="1:5" s="123" customFormat="1" ht="12.75" customHeight="1" x14ac:dyDescent="0.2">
      <c r="A170" s="118"/>
      <c r="E170" s="120"/>
    </row>
    <row r="171" spans="1:5" s="123" customFormat="1" ht="12.75" customHeight="1" x14ac:dyDescent="0.2">
      <c r="A171" s="118"/>
      <c r="E171" s="120"/>
    </row>
    <row r="172" spans="1:5" s="123" customFormat="1" ht="12.75" customHeight="1" x14ac:dyDescent="0.2">
      <c r="A172" s="118"/>
      <c r="E172" s="120"/>
    </row>
    <row r="173" spans="1:5" s="123" customFormat="1" ht="12.75" customHeight="1" x14ac:dyDescent="0.2">
      <c r="A173" s="118"/>
      <c r="E173" s="120"/>
    </row>
    <row r="174" spans="1:5" s="123" customFormat="1" ht="12.75" customHeight="1" x14ac:dyDescent="0.2">
      <c r="A174" s="118"/>
      <c r="E174" s="120"/>
    </row>
    <row r="175" spans="1:5" s="123" customFormat="1" ht="12.75" customHeight="1" x14ac:dyDescent="0.2">
      <c r="A175" s="118"/>
      <c r="E175" s="120"/>
    </row>
    <row r="176" spans="1:5" s="123" customFormat="1" ht="12.75" customHeight="1" x14ac:dyDescent="0.2">
      <c r="A176" s="118"/>
      <c r="E176" s="120"/>
    </row>
    <row r="177" spans="1:5" s="123" customFormat="1" ht="12.75" customHeight="1" x14ac:dyDescent="0.2">
      <c r="A177" s="118"/>
      <c r="E177" s="120"/>
    </row>
    <row r="178" spans="1:5" s="123" customFormat="1" ht="12.75" customHeight="1" x14ac:dyDescent="0.2">
      <c r="A178" s="118"/>
      <c r="E178" s="120"/>
    </row>
    <row r="179" spans="1:5" s="123" customFormat="1" ht="12.75" customHeight="1" x14ac:dyDescent="0.2">
      <c r="A179" s="118"/>
      <c r="E179" s="120"/>
    </row>
    <row r="180" spans="1:5" s="123" customFormat="1" ht="12.75" customHeight="1" x14ac:dyDescent="0.2">
      <c r="A180" s="118"/>
      <c r="E180" s="120"/>
    </row>
    <row r="181" spans="1:5" s="123" customFormat="1" ht="12.75" customHeight="1" x14ac:dyDescent="0.2">
      <c r="A181" s="118"/>
      <c r="E181" s="120"/>
    </row>
    <row r="182" spans="1:5" s="123" customFormat="1" ht="12.75" customHeight="1" x14ac:dyDescent="0.2">
      <c r="A182" s="118"/>
      <c r="E182" s="120"/>
    </row>
    <row r="183" spans="1:5" s="123" customFormat="1" ht="12.75" customHeight="1" x14ac:dyDescent="0.2">
      <c r="A183" s="118"/>
      <c r="E183" s="120"/>
    </row>
    <row r="184" spans="1:5" s="123" customFormat="1" ht="12.75" customHeight="1" x14ac:dyDescent="0.2">
      <c r="A184" s="118"/>
      <c r="E184" s="120"/>
    </row>
    <row r="185" spans="1:5" s="123" customFormat="1" ht="12.75" customHeight="1" x14ac:dyDescent="0.2">
      <c r="A185" s="118"/>
      <c r="E185" s="120"/>
    </row>
    <row r="186" spans="1:5" s="123" customFormat="1" ht="12.75" customHeight="1" x14ac:dyDescent="0.2">
      <c r="A186" s="118"/>
      <c r="E186" s="120"/>
    </row>
    <row r="187" spans="1:5" s="123" customFormat="1" ht="12.75" customHeight="1" x14ac:dyDescent="0.2">
      <c r="A187" s="118"/>
      <c r="E187" s="120"/>
    </row>
    <row r="188" spans="1:5" s="123" customFormat="1" ht="12.75" customHeight="1" x14ac:dyDescent="0.2">
      <c r="A188" s="118"/>
      <c r="E188" s="120"/>
    </row>
    <row r="189" spans="1:5" s="123" customFormat="1" ht="12.75" customHeight="1" x14ac:dyDescent="0.2">
      <c r="A189" s="118"/>
      <c r="E189" s="120"/>
    </row>
    <row r="190" spans="1:5" s="123" customFormat="1" ht="12.75" customHeight="1" x14ac:dyDescent="0.2">
      <c r="A190" s="118"/>
      <c r="E190" s="120"/>
    </row>
    <row r="191" spans="1:5" s="123" customFormat="1" ht="12.75" customHeight="1" x14ac:dyDescent="0.2">
      <c r="A191" s="118"/>
      <c r="E191" s="120"/>
    </row>
    <row r="192" spans="1:5" s="123" customFormat="1" ht="12.75" customHeight="1" x14ac:dyDescent="0.2">
      <c r="A192" s="118"/>
      <c r="E192" s="120"/>
    </row>
    <row r="193" spans="1:5" s="123" customFormat="1" ht="12.75" customHeight="1" x14ac:dyDescent="0.2">
      <c r="A193" s="118"/>
      <c r="E193" s="120"/>
    </row>
    <row r="194" spans="1:5" s="123" customFormat="1" ht="12.75" customHeight="1" x14ac:dyDescent="0.2">
      <c r="A194" s="118"/>
      <c r="E194" s="120"/>
    </row>
    <row r="195" spans="1:5" s="123" customFormat="1" ht="12.75" customHeight="1" x14ac:dyDescent="0.2">
      <c r="A195" s="118"/>
      <c r="E195" s="120"/>
    </row>
    <row r="196" spans="1:5" s="123" customFormat="1" ht="12.75" customHeight="1" x14ac:dyDescent="0.2">
      <c r="A196" s="118"/>
      <c r="E196" s="120"/>
    </row>
    <row r="197" spans="1:5" s="123" customFormat="1" ht="12.75" customHeight="1" x14ac:dyDescent="0.2">
      <c r="A197" s="118"/>
      <c r="E197" s="120"/>
    </row>
    <row r="198" spans="1:5" s="123" customFormat="1" ht="12.75" customHeight="1" x14ac:dyDescent="0.2">
      <c r="A198" s="118"/>
      <c r="E198" s="120"/>
    </row>
    <row r="199" spans="1:5" s="123" customFormat="1" ht="12.75" customHeight="1" x14ac:dyDescent="0.2">
      <c r="A199" s="118"/>
      <c r="E199" s="120"/>
    </row>
    <row r="200" spans="1:5" s="123" customFormat="1" ht="12.75" customHeight="1" x14ac:dyDescent="0.2">
      <c r="A200" s="118"/>
      <c r="E200" s="120"/>
    </row>
    <row r="201" spans="1:5" s="123" customFormat="1" ht="12.75" customHeight="1" x14ac:dyDescent="0.2">
      <c r="A201" s="118"/>
      <c r="E201" s="120"/>
    </row>
    <row r="202" spans="1:5" s="123" customFormat="1" ht="12.75" customHeight="1" x14ac:dyDescent="0.2">
      <c r="A202" s="118"/>
      <c r="E202" s="120"/>
    </row>
    <row r="203" spans="1:5" s="123" customFormat="1" ht="12.75" customHeight="1" x14ac:dyDescent="0.2">
      <c r="A203" s="118"/>
      <c r="E203" s="120"/>
    </row>
    <row r="204" spans="1:5" s="123" customFormat="1" ht="12.75" customHeight="1" x14ac:dyDescent="0.2">
      <c r="A204" s="118"/>
      <c r="E204" s="120"/>
    </row>
    <row r="205" spans="1:5" s="123" customFormat="1" ht="12.75" customHeight="1" x14ac:dyDescent="0.2">
      <c r="A205" s="118"/>
      <c r="E205" s="120"/>
    </row>
    <row r="206" spans="1:5" s="123" customFormat="1" ht="12.75" customHeight="1" x14ac:dyDescent="0.2">
      <c r="A206" s="118"/>
      <c r="E206" s="120"/>
    </row>
    <row r="207" spans="1:5" s="123" customFormat="1" ht="12.75" customHeight="1" x14ac:dyDescent="0.2">
      <c r="A207" s="118"/>
      <c r="E207" s="120"/>
    </row>
    <row r="208" spans="1:5" s="123" customFormat="1" ht="12.75" customHeight="1" x14ac:dyDescent="0.2">
      <c r="A208" s="118"/>
      <c r="E208" s="120"/>
    </row>
    <row r="209" spans="1:5" s="123" customFormat="1" ht="12.75" customHeight="1" x14ac:dyDescent="0.2">
      <c r="A209" s="118"/>
      <c r="E209" s="120"/>
    </row>
    <row r="210" spans="1:5" s="123" customFormat="1" ht="12.75" customHeight="1" x14ac:dyDescent="0.2">
      <c r="A210" s="118"/>
      <c r="E210" s="120"/>
    </row>
    <row r="211" spans="1:5" s="123" customFormat="1" ht="12.75" customHeight="1" x14ac:dyDescent="0.2">
      <c r="A211" s="118"/>
      <c r="E211" s="120"/>
    </row>
    <row r="212" spans="1:5" s="123" customFormat="1" ht="12.75" customHeight="1" x14ac:dyDescent="0.2">
      <c r="A212" s="118"/>
      <c r="E212" s="120"/>
    </row>
    <row r="213" spans="1:5" s="123" customFormat="1" ht="12.75" customHeight="1" x14ac:dyDescent="0.2">
      <c r="A213" s="118"/>
      <c r="E213" s="120"/>
    </row>
    <row r="214" spans="1:5" s="123" customFormat="1" ht="12.75" customHeight="1" x14ac:dyDescent="0.2">
      <c r="A214" s="118"/>
      <c r="E214" s="120"/>
    </row>
    <row r="215" spans="1:5" s="123" customFormat="1" ht="12.75" customHeight="1" x14ac:dyDescent="0.2">
      <c r="A215" s="118"/>
      <c r="E215" s="120"/>
    </row>
    <row r="216" spans="1:5" s="123" customFormat="1" ht="12.75" customHeight="1" x14ac:dyDescent="0.2">
      <c r="A216" s="118"/>
      <c r="E216" s="120"/>
    </row>
    <row r="217" spans="1:5" s="123" customFormat="1" ht="12.75" customHeight="1" x14ac:dyDescent="0.2">
      <c r="A217" s="118"/>
      <c r="E217" s="120"/>
    </row>
    <row r="218" spans="1:5" s="123" customFormat="1" ht="12.75" customHeight="1" x14ac:dyDescent="0.2">
      <c r="A218" s="118"/>
      <c r="E218" s="120"/>
    </row>
    <row r="219" spans="1:5" s="123" customFormat="1" ht="12.75" customHeight="1" x14ac:dyDescent="0.2">
      <c r="A219" s="118"/>
      <c r="E219" s="120"/>
    </row>
    <row r="220" spans="1:5" s="123" customFormat="1" ht="12.75" customHeight="1" x14ac:dyDescent="0.2">
      <c r="A220" s="118"/>
      <c r="E220" s="120"/>
    </row>
    <row r="221" spans="1:5" s="123" customFormat="1" ht="12.75" customHeight="1" x14ac:dyDescent="0.2">
      <c r="A221" s="118"/>
      <c r="E221" s="120"/>
    </row>
    <row r="222" spans="1:5" s="123" customFormat="1" ht="12.75" customHeight="1" x14ac:dyDescent="0.2">
      <c r="A222" s="118"/>
      <c r="E222" s="120"/>
    </row>
    <row r="223" spans="1:5" s="123" customFormat="1" ht="12.75" customHeight="1" x14ac:dyDescent="0.2">
      <c r="A223" s="118"/>
      <c r="E223" s="120"/>
    </row>
    <row r="224" spans="1:5" s="123" customFormat="1" ht="12.75" customHeight="1" x14ac:dyDescent="0.2">
      <c r="A224" s="118"/>
      <c r="E224" s="120"/>
    </row>
    <row r="225" spans="1:5" s="123" customFormat="1" ht="12.75" customHeight="1" x14ac:dyDescent="0.2">
      <c r="A225" s="118"/>
      <c r="E225" s="120"/>
    </row>
    <row r="226" spans="1:5" s="123" customFormat="1" ht="12.75" customHeight="1" x14ac:dyDescent="0.2">
      <c r="A226" s="118"/>
      <c r="E226" s="120"/>
    </row>
    <row r="227" spans="1:5" s="123" customFormat="1" ht="12.75" customHeight="1" x14ac:dyDescent="0.2">
      <c r="A227" s="118"/>
      <c r="E227" s="120"/>
    </row>
    <row r="228" spans="1:5" s="123" customFormat="1" ht="12.75" customHeight="1" x14ac:dyDescent="0.2">
      <c r="A228" s="118"/>
      <c r="E228" s="120"/>
    </row>
    <row r="229" spans="1:5" s="123" customFormat="1" ht="12.75" customHeight="1" x14ac:dyDescent="0.2">
      <c r="A229" s="118"/>
      <c r="E229" s="120"/>
    </row>
    <row r="230" spans="1:5" s="123" customFormat="1" ht="12.75" customHeight="1" x14ac:dyDescent="0.2">
      <c r="A230" s="118"/>
      <c r="E230" s="120"/>
    </row>
    <row r="231" spans="1:5" s="123" customFormat="1" ht="12.75" customHeight="1" x14ac:dyDescent="0.2">
      <c r="A231" s="118"/>
      <c r="E231" s="120"/>
    </row>
    <row r="232" spans="1:5" s="123" customFormat="1" ht="12.75" customHeight="1" x14ac:dyDescent="0.2">
      <c r="A232" s="118"/>
      <c r="E232" s="120"/>
    </row>
    <row r="233" spans="1:5" s="123" customFormat="1" ht="12.75" customHeight="1" x14ac:dyDescent="0.2">
      <c r="A233" s="118"/>
      <c r="E233" s="120"/>
    </row>
    <row r="234" spans="1:5" s="123" customFormat="1" ht="12.75" customHeight="1" x14ac:dyDescent="0.2">
      <c r="A234" s="118"/>
      <c r="E234" s="120"/>
    </row>
    <row r="235" spans="1:5" s="123" customFormat="1" ht="12.75" customHeight="1" x14ac:dyDescent="0.2">
      <c r="A235" s="118"/>
      <c r="E235" s="120"/>
    </row>
    <row r="236" spans="1:5" s="123" customFormat="1" ht="12.75" customHeight="1" x14ac:dyDescent="0.2">
      <c r="A236" s="118"/>
      <c r="E236" s="120"/>
    </row>
    <row r="237" spans="1:5" s="123" customFormat="1" ht="12.75" customHeight="1" x14ac:dyDescent="0.2">
      <c r="A237" s="118"/>
      <c r="E237" s="120"/>
    </row>
    <row r="238" spans="1:5" s="123" customFormat="1" ht="12.75" customHeight="1" x14ac:dyDescent="0.2">
      <c r="A238" s="118"/>
      <c r="E238" s="120"/>
    </row>
    <row r="239" spans="1:5" s="123" customFormat="1" ht="12.75" customHeight="1" x14ac:dyDescent="0.2">
      <c r="A239" s="118"/>
      <c r="E239" s="120"/>
    </row>
    <row r="240" spans="1:5" s="123" customFormat="1" ht="12.75" customHeight="1" x14ac:dyDescent="0.2">
      <c r="A240" s="118"/>
      <c r="E240" s="120"/>
    </row>
    <row r="241" spans="1:6" s="123" customFormat="1" ht="12.75" customHeight="1" x14ac:dyDescent="0.2">
      <c r="A241" s="118"/>
      <c r="E241" s="120"/>
    </row>
    <row r="242" spans="1:6" s="123" customFormat="1" ht="12.75" customHeight="1" x14ac:dyDescent="0.2">
      <c r="A242" s="118"/>
      <c r="E242" s="120"/>
    </row>
    <row r="243" spans="1:6" s="123" customFormat="1" ht="12.75" customHeight="1" x14ac:dyDescent="0.2">
      <c r="A243" s="118"/>
      <c r="E243" s="120"/>
    </row>
    <row r="244" spans="1:6" s="123" customFormat="1" ht="12.75" customHeight="1" x14ac:dyDescent="0.2">
      <c r="A244" s="118"/>
      <c r="E244" s="120"/>
    </row>
    <row r="245" spans="1:6" s="123" customFormat="1" ht="12.75" customHeight="1" x14ac:dyDescent="0.2">
      <c r="A245" s="118"/>
      <c r="E245" s="120"/>
    </row>
    <row r="246" spans="1:6" s="123" customFormat="1" ht="12.75" customHeight="1" x14ac:dyDescent="0.2">
      <c r="A246" s="118"/>
      <c r="E246" s="120"/>
    </row>
    <row r="247" spans="1:6" s="123" customFormat="1" ht="12.75" customHeight="1" x14ac:dyDescent="0.2">
      <c r="A247" s="118"/>
      <c r="E247" s="120"/>
    </row>
    <row r="248" spans="1:6" s="123" customFormat="1" ht="12.75" customHeight="1" x14ac:dyDescent="0.2">
      <c r="A248" s="118"/>
      <c r="E248" s="120"/>
    </row>
    <row r="249" spans="1:6" s="123" customFormat="1" ht="12.75" customHeight="1" x14ac:dyDescent="0.2">
      <c r="A249" s="118"/>
      <c r="E249" s="120"/>
    </row>
    <row r="250" spans="1:6" x14ac:dyDescent="0.2">
      <c r="E250" s="120"/>
      <c r="F250" s="123"/>
    </row>
    <row r="251" spans="1:6" x14ac:dyDescent="0.2">
      <c r="E251" s="120"/>
      <c r="F251" s="123"/>
    </row>
  </sheetData>
  <mergeCells count="20">
    <mergeCell ref="B1:F2"/>
    <mergeCell ref="A8:F8"/>
    <mergeCell ref="A3:I4"/>
    <mergeCell ref="A5:I5"/>
    <mergeCell ref="A6:I6"/>
    <mergeCell ref="A9:F9"/>
    <mergeCell ref="A10:F10"/>
    <mergeCell ref="A11:F11"/>
    <mergeCell ref="A12:F12"/>
    <mergeCell ref="A13:F13"/>
    <mergeCell ref="A25:F25"/>
    <mergeCell ref="A14:F14"/>
    <mergeCell ref="A15:F15"/>
    <mergeCell ref="A20:F20"/>
    <mergeCell ref="A21:F21"/>
    <mergeCell ref="A22:F22"/>
    <mergeCell ref="A19:F19"/>
    <mergeCell ref="A17:I17"/>
    <mergeCell ref="A23:F23"/>
    <mergeCell ref="A24:F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7"/>
  <sheetViews>
    <sheetView showWhiteSpace="0" zoomScaleNormal="100" workbookViewId="0">
      <selection activeCell="G4" sqref="G4"/>
    </sheetView>
  </sheetViews>
  <sheetFormatPr defaultColWidth="11.42578125" defaultRowHeight="15.75" x14ac:dyDescent="0.2"/>
  <cols>
    <col min="1" max="2" width="5.5703125" style="123" customWidth="1"/>
    <col min="3" max="3" width="7.7109375" style="119" customWidth="1"/>
    <col min="4" max="4" width="52.7109375" style="122" customWidth="1"/>
    <col min="5" max="7" width="14.7109375" style="122" customWidth="1"/>
    <col min="8" max="16384" width="11.42578125" style="122"/>
  </cols>
  <sheetData>
    <row r="1" spans="1:7" s="123" customFormat="1" ht="30" customHeight="1" x14ac:dyDescent="0.2">
      <c r="A1" s="309" t="s">
        <v>3</v>
      </c>
      <c r="B1" s="309"/>
      <c r="C1" s="309"/>
      <c r="D1" s="309"/>
      <c r="E1" s="309"/>
      <c r="F1" s="309"/>
      <c r="G1" s="309"/>
    </row>
    <row r="2" spans="1:7" s="123" customFormat="1" ht="34.5" customHeight="1" x14ac:dyDescent="0.2">
      <c r="A2" s="310" t="s">
        <v>72</v>
      </c>
      <c r="B2" s="310"/>
      <c r="C2" s="310"/>
      <c r="D2" s="310"/>
      <c r="E2" s="310"/>
      <c r="F2" s="310"/>
      <c r="G2" s="310"/>
    </row>
    <row r="3" spans="1:7" s="123" customFormat="1" ht="31.5" customHeight="1" x14ac:dyDescent="0.2">
      <c r="A3" s="278" t="s">
        <v>846</v>
      </c>
      <c r="B3" s="278" t="s">
        <v>847</v>
      </c>
      <c r="C3" s="296" t="s">
        <v>853</v>
      </c>
      <c r="D3" s="180" t="s">
        <v>848</v>
      </c>
      <c r="E3" s="195" t="s">
        <v>854</v>
      </c>
      <c r="F3" s="195" t="s">
        <v>844</v>
      </c>
      <c r="G3" s="195" t="s">
        <v>855</v>
      </c>
    </row>
    <row r="4" spans="1:7" s="123" customFormat="1" x14ac:dyDescent="0.2">
      <c r="A4" s="196"/>
      <c r="B4" s="196"/>
      <c r="C4" s="196"/>
      <c r="D4" s="196" t="s">
        <v>75</v>
      </c>
      <c r="E4" s="189"/>
      <c r="F4" s="189"/>
      <c r="G4" s="189"/>
    </row>
    <row r="5" spans="1:7" s="123" customFormat="1" ht="16.5" customHeight="1" x14ac:dyDescent="0.2">
      <c r="A5" s="196">
        <v>6</v>
      </c>
      <c r="B5" s="196"/>
      <c r="C5" s="198"/>
      <c r="D5" s="191" t="s">
        <v>69</v>
      </c>
      <c r="E5" s="199">
        <v>759000000</v>
      </c>
      <c r="F5" s="199">
        <v>20000000</v>
      </c>
      <c r="G5" s="199">
        <v>779000000</v>
      </c>
    </row>
    <row r="6" spans="1:7" s="123" customFormat="1" ht="13.5" customHeight="1" x14ac:dyDescent="0.2">
      <c r="A6" s="189"/>
      <c r="B6" s="200">
        <v>64</v>
      </c>
      <c r="C6" s="198"/>
      <c r="D6" s="196" t="s">
        <v>26</v>
      </c>
      <c r="E6" s="201">
        <v>510000000</v>
      </c>
      <c r="F6" s="199">
        <v>20000000</v>
      </c>
      <c r="G6" s="201">
        <v>530000000</v>
      </c>
    </row>
    <row r="7" spans="1:7" s="124" customFormat="1" ht="13.35" customHeight="1" x14ac:dyDescent="0.2">
      <c r="A7" s="202"/>
      <c r="B7" s="203"/>
      <c r="C7" s="203">
        <v>641</v>
      </c>
      <c r="D7" s="203" t="s">
        <v>27</v>
      </c>
      <c r="E7" s="204">
        <v>510000000</v>
      </c>
      <c r="F7" s="205">
        <v>20000000</v>
      </c>
      <c r="G7" s="204">
        <v>530000000</v>
      </c>
    </row>
    <row r="8" spans="1:7" s="139" customFormat="1" ht="25.5" x14ac:dyDescent="0.2">
      <c r="A8" s="206"/>
      <c r="B8" s="200">
        <v>65</v>
      </c>
      <c r="C8" s="198"/>
      <c r="D8" s="196" t="s">
        <v>84</v>
      </c>
      <c r="E8" s="201">
        <v>249000000</v>
      </c>
      <c r="F8" s="199">
        <v>0</v>
      </c>
      <c r="G8" s="201">
        <v>249000000</v>
      </c>
    </row>
    <row r="9" spans="1:7" s="124" customFormat="1" x14ac:dyDescent="0.2">
      <c r="A9" s="202"/>
      <c r="B9" s="203"/>
      <c r="C9" s="203">
        <v>652</v>
      </c>
      <c r="D9" s="203" t="s">
        <v>34</v>
      </c>
      <c r="E9" s="204">
        <v>249000000</v>
      </c>
      <c r="F9" s="205">
        <v>0</v>
      </c>
      <c r="G9" s="204">
        <v>249000000</v>
      </c>
    </row>
    <row r="10" spans="1:7" s="123" customFormat="1" ht="16.5" customHeight="1" x14ac:dyDescent="0.2">
      <c r="A10" s="200"/>
      <c r="B10" s="200"/>
      <c r="C10" s="200"/>
      <c r="D10" s="196" t="s">
        <v>96</v>
      </c>
      <c r="E10" s="189"/>
      <c r="F10" s="189"/>
      <c r="G10" s="189"/>
    </row>
    <row r="11" spans="1:7" s="123" customFormat="1" ht="13.5" customHeight="1" x14ac:dyDescent="0.2">
      <c r="A11" s="196">
        <v>6</v>
      </c>
      <c r="B11" s="196"/>
      <c r="C11" s="198"/>
      <c r="D11" s="191" t="s">
        <v>69</v>
      </c>
      <c r="E11" s="207">
        <v>185000000</v>
      </c>
      <c r="F11" s="207">
        <v>6028867.1999999881</v>
      </c>
      <c r="G11" s="207">
        <v>191028867.19999999</v>
      </c>
    </row>
    <row r="12" spans="1:7" s="139" customFormat="1" ht="13.35" customHeight="1" x14ac:dyDescent="0.2">
      <c r="A12" s="206"/>
      <c r="B12" s="200">
        <v>64</v>
      </c>
      <c r="C12" s="198"/>
      <c r="D12" s="196" t="s">
        <v>26</v>
      </c>
      <c r="E12" s="208">
        <v>185000000</v>
      </c>
      <c r="F12" s="207">
        <v>6028867.1999999881</v>
      </c>
      <c r="G12" s="208">
        <v>191028867.19999999</v>
      </c>
    </row>
    <row r="13" spans="1:7" s="124" customFormat="1" ht="24" customHeight="1" x14ac:dyDescent="0.2">
      <c r="A13" s="202"/>
      <c r="B13" s="203"/>
      <c r="C13" s="203">
        <v>641</v>
      </c>
      <c r="D13" s="203" t="s">
        <v>27</v>
      </c>
      <c r="E13" s="204">
        <v>185000000</v>
      </c>
      <c r="F13" s="209">
        <v>6028867.1999999881</v>
      </c>
      <c r="G13" s="204">
        <v>191028867.19999999</v>
      </c>
    </row>
    <row r="14" spans="1:7" s="123" customFormat="1" ht="25.5" hidden="1" x14ac:dyDescent="0.2">
      <c r="A14" s="196"/>
      <c r="B14" s="196"/>
      <c r="C14" s="210"/>
      <c r="D14" s="196" t="s">
        <v>91</v>
      </c>
      <c r="E14" s="211">
        <v>0</v>
      </c>
      <c r="F14" s="211"/>
      <c r="G14" s="211">
        <v>0</v>
      </c>
    </row>
    <row r="15" spans="1:7" s="123" customFormat="1" ht="13.5" hidden="1" customHeight="1" x14ac:dyDescent="0.2">
      <c r="A15" s="196">
        <v>6</v>
      </c>
      <c r="B15" s="196"/>
      <c r="C15" s="198"/>
      <c r="D15" s="191" t="s">
        <v>25</v>
      </c>
      <c r="E15" s="212">
        <v>0</v>
      </c>
      <c r="F15" s="212"/>
      <c r="G15" s="212">
        <v>0</v>
      </c>
    </row>
    <row r="16" spans="1:7" s="139" customFormat="1" ht="13.5" hidden="1" customHeight="1" x14ac:dyDescent="0.2">
      <c r="A16" s="198"/>
      <c r="B16" s="198"/>
      <c r="C16" s="198"/>
      <c r="D16" s="196" t="s">
        <v>26</v>
      </c>
      <c r="E16" s="212">
        <v>0</v>
      </c>
      <c r="F16" s="212"/>
      <c r="G16" s="212">
        <v>0</v>
      </c>
    </row>
    <row r="17" spans="1:7" s="124" customFormat="1" ht="13.35" hidden="1" customHeight="1" x14ac:dyDescent="0.2">
      <c r="A17" s="200"/>
      <c r="B17" s="200"/>
      <c r="C17" s="200"/>
      <c r="D17" s="200" t="s">
        <v>27</v>
      </c>
      <c r="E17" s="211">
        <v>0</v>
      </c>
      <c r="F17" s="211"/>
      <c r="G17" s="211">
        <v>0</v>
      </c>
    </row>
    <row r="18" spans="1:7" s="124" customFormat="1" ht="13.35" hidden="1" customHeight="1" x14ac:dyDescent="0.2">
      <c r="A18" s="203"/>
      <c r="B18" s="203"/>
      <c r="C18" s="203">
        <v>6413</v>
      </c>
      <c r="D18" s="213" t="s">
        <v>28</v>
      </c>
      <c r="E18" s="212">
        <v>0</v>
      </c>
      <c r="F18" s="212"/>
      <c r="G18" s="212">
        <v>0</v>
      </c>
    </row>
    <row r="19" spans="1:7" s="124" customFormat="1" ht="13.35" hidden="1" customHeight="1" x14ac:dyDescent="0.2">
      <c r="A19" s="203"/>
      <c r="B19" s="203"/>
      <c r="C19" s="203">
        <v>6414</v>
      </c>
      <c r="D19" s="213" t="s">
        <v>77</v>
      </c>
      <c r="E19" s="197"/>
      <c r="F19" s="197"/>
      <c r="G19" s="197"/>
    </row>
    <row r="20" spans="1:7" s="124" customFormat="1" ht="13.35" hidden="1" customHeight="1" x14ac:dyDescent="0.2">
      <c r="A20" s="203"/>
      <c r="B20" s="203"/>
      <c r="C20" s="203">
        <v>6415</v>
      </c>
      <c r="D20" s="213" t="s">
        <v>29</v>
      </c>
      <c r="E20" s="211"/>
      <c r="F20" s="211"/>
      <c r="G20" s="211"/>
    </row>
    <row r="21" spans="1:7" s="124" customFormat="1" ht="13.5" hidden="1" customHeight="1" x14ac:dyDescent="0.2">
      <c r="A21" s="203"/>
      <c r="B21" s="203"/>
      <c r="C21" s="203">
        <v>6416</v>
      </c>
      <c r="D21" s="213" t="s">
        <v>30</v>
      </c>
      <c r="E21" s="211">
        <v>0</v>
      </c>
      <c r="F21" s="211"/>
      <c r="G21" s="211">
        <v>0</v>
      </c>
    </row>
    <row r="22" spans="1:7" s="123" customFormat="1" ht="12.75" hidden="1" customHeight="1" x14ac:dyDescent="0.2">
      <c r="A22" s="203"/>
      <c r="B22" s="203"/>
      <c r="C22" s="203">
        <v>6419</v>
      </c>
      <c r="D22" s="213" t="s">
        <v>102</v>
      </c>
      <c r="E22" s="211">
        <v>0</v>
      </c>
      <c r="F22" s="211"/>
      <c r="G22" s="211">
        <v>0</v>
      </c>
    </row>
    <row r="23" spans="1:7" s="123" customFormat="1" ht="24" hidden="1" customHeight="1" x14ac:dyDescent="0.2">
      <c r="A23" s="200"/>
      <c r="B23" s="200"/>
      <c r="C23" s="200"/>
      <c r="D23" s="200" t="s">
        <v>32</v>
      </c>
      <c r="E23" s="211">
        <v>0</v>
      </c>
      <c r="F23" s="211"/>
      <c r="G23" s="211">
        <v>0</v>
      </c>
    </row>
    <row r="24" spans="1:7" s="139" customFormat="1" ht="15.75" hidden="1" customHeight="1" x14ac:dyDescent="0.2">
      <c r="A24" s="198"/>
      <c r="B24" s="198"/>
      <c r="C24" s="198">
        <v>6422</v>
      </c>
      <c r="D24" s="213" t="s">
        <v>33</v>
      </c>
      <c r="E24" s="212">
        <v>0</v>
      </c>
      <c r="F24" s="212"/>
      <c r="G24" s="212">
        <v>0</v>
      </c>
    </row>
    <row r="25" spans="1:7" s="139" customFormat="1" ht="12.75" hidden="1" customHeight="1" x14ac:dyDescent="0.2">
      <c r="A25" s="203"/>
      <c r="B25" s="203"/>
      <c r="C25" s="198">
        <v>6429</v>
      </c>
      <c r="D25" s="203" t="s">
        <v>109</v>
      </c>
      <c r="E25" s="212">
        <v>0</v>
      </c>
      <c r="F25" s="212"/>
      <c r="G25" s="212">
        <v>0</v>
      </c>
    </row>
    <row r="26" spans="1:7" s="123" customFormat="1" ht="26.25" hidden="1" customHeight="1" x14ac:dyDescent="0.2">
      <c r="A26" s="198"/>
      <c r="B26" s="198"/>
      <c r="C26" s="198"/>
      <c r="D26" s="196" t="s">
        <v>84</v>
      </c>
      <c r="E26" s="211">
        <v>0</v>
      </c>
      <c r="F26" s="211"/>
      <c r="G26" s="211">
        <v>0</v>
      </c>
    </row>
    <row r="27" spans="1:7" s="123" customFormat="1" ht="21.75" hidden="1" customHeight="1" x14ac:dyDescent="0.2">
      <c r="A27" s="200"/>
      <c r="B27" s="200"/>
      <c r="C27" s="200"/>
      <c r="D27" s="214" t="s">
        <v>34</v>
      </c>
      <c r="E27" s="212">
        <v>0</v>
      </c>
      <c r="F27" s="212"/>
      <c r="G27" s="212">
        <v>0</v>
      </c>
    </row>
    <row r="28" spans="1:7" s="123" customFormat="1" ht="42" hidden="1" customHeight="1" x14ac:dyDescent="0.2">
      <c r="A28" s="198"/>
      <c r="B28" s="198"/>
      <c r="C28" s="198">
        <v>6526</v>
      </c>
      <c r="D28" s="213" t="s">
        <v>106</v>
      </c>
      <c r="E28" s="211">
        <v>0</v>
      </c>
      <c r="F28" s="211"/>
      <c r="G28" s="211">
        <v>0</v>
      </c>
    </row>
    <row r="29" spans="1:7" s="123" customFormat="1" ht="12.75" hidden="1" customHeight="1" x14ac:dyDescent="0.2">
      <c r="A29" s="198"/>
      <c r="B29" s="198"/>
      <c r="C29" s="198"/>
      <c r="D29" s="213" t="s">
        <v>99</v>
      </c>
      <c r="E29" s="211">
        <v>0</v>
      </c>
      <c r="F29" s="211"/>
      <c r="G29" s="211">
        <v>0</v>
      </c>
    </row>
    <row r="30" spans="1:7" s="123" customFormat="1" ht="13.5" hidden="1" customHeight="1" x14ac:dyDescent="0.2">
      <c r="A30" s="200">
        <v>7</v>
      </c>
      <c r="B30" s="200"/>
      <c r="C30" s="200"/>
      <c r="D30" s="191" t="s">
        <v>70</v>
      </c>
      <c r="E30" s="212">
        <v>0</v>
      </c>
      <c r="F30" s="212"/>
      <c r="G30" s="212">
        <v>0</v>
      </c>
    </row>
    <row r="31" spans="1:7" s="123" customFormat="1" ht="13.5" hidden="1" customHeight="1" x14ac:dyDescent="0.2">
      <c r="A31" s="198"/>
      <c r="B31" s="198"/>
      <c r="C31" s="200"/>
      <c r="D31" s="214" t="s">
        <v>35</v>
      </c>
      <c r="E31" s="189"/>
      <c r="F31" s="189"/>
      <c r="G31" s="189"/>
    </row>
    <row r="32" spans="1:7" s="123" customFormat="1" ht="13.5" hidden="1" customHeight="1" x14ac:dyDescent="0.2">
      <c r="A32" s="198"/>
      <c r="B32" s="198"/>
      <c r="C32" s="200"/>
      <c r="D32" s="214" t="s">
        <v>37</v>
      </c>
      <c r="E32" s="197"/>
      <c r="F32" s="197"/>
      <c r="G32" s="197"/>
    </row>
    <row r="33" spans="1:7" s="123" customFormat="1" ht="14.25" hidden="1" customHeight="1" x14ac:dyDescent="0.2">
      <c r="A33" s="198"/>
      <c r="B33" s="198"/>
      <c r="C33" s="198">
        <v>7111</v>
      </c>
      <c r="D33" s="213" t="s">
        <v>36</v>
      </c>
      <c r="E33" s="189"/>
      <c r="F33" s="189"/>
      <c r="G33" s="189"/>
    </row>
    <row r="34" spans="1:7" s="123" customFormat="1" ht="12" hidden="1" customHeight="1" x14ac:dyDescent="0.2">
      <c r="A34" s="198"/>
      <c r="B34" s="198"/>
      <c r="C34" s="200"/>
      <c r="D34" s="214" t="s">
        <v>40</v>
      </c>
      <c r="E34" s="189"/>
      <c r="F34" s="189"/>
      <c r="G34" s="189"/>
    </row>
    <row r="35" spans="1:7" s="139" customFormat="1" ht="12.75" hidden="1" customHeight="1" x14ac:dyDescent="0.2">
      <c r="A35" s="198"/>
      <c r="B35" s="198"/>
      <c r="C35" s="200"/>
      <c r="D35" s="214" t="s">
        <v>38</v>
      </c>
      <c r="E35" s="189"/>
      <c r="F35" s="189"/>
      <c r="G35" s="189"/>
    </row>
    <row r="36" spans="1:7" s="123" customFormat="1" ht="18" hidden="1" customHeight="1" x14ac:dyDescent="0.2">
      <c r="A36" s="198"/>
      <c r="B36" s="198"/>
      <c r="C36" s="198">
        <v>7212</v>
      </c>
      <c r="D36" s="213" t="s">
        <v>39</v>
      </c>
      <c r="E36" s="189"/>
      <c r="F36" s="189"/>
      <c r="G36" s="189"/>
    </row>
    <row r="37" spans="1:7" s="139" customFormat="1" ht="25.5" hidden="1" x14ac:dyDescent="0.2">
      <c r="A37" s="215"/>
      <c r="B37" s="215"/>
      <c r="C37" s="216"/>
      <c r="D37" s="217" t="s">
        <v>103</v>
      </c>
      <c r="E37" s="189"/>
      <c r="F37" s="189"/>
      <c r="G37" s="189"/>
    </row>
    <row r="38" spans="1:7" s="139" customFormat="1" ht="14.25" hidden="1" customHeight="1" x14ac:dyDescent="0.2">
      <c r="A38" s="218"/>
      <c r="B38" s="218"/>
      <c r="C38" s="219"/>
      <c r="D38" s="219" t="s">
        <v>101</v>
      </c>
      <c r="E38" s="189"/>
      <c r="F38" s="189"/>
      <c r="G38" s="189"/>
    </row>
    <row r="39" spans="1:7" s="139" customFormat="1" ht="14.25" hidden="1" customHeight="1" x14ac:dyDescent="0.2">
      <c r="A39" s="218"/>
      <c r="B39" s="218"/>
      <c r="C39" s="220"/>
      <c r="D39" s="221" t="s">
        <v>41</v>
      </c>
      <c r="E39" s="189"/>
      <c r="F39" s="189"/>
      <c r="G39" s="189"/>
    </row>
    <row r="40" spans="1:7" s="139" customFormat="1" ht="14.25" hidden="1" customHeight="1" x14ac:dyDescent="0.2">
      <c r="A40" s="218"/>
      <c r="B40" s="218"/>
      <c r="C40" s="222">
        <v>7221</v>
      </c>
      <c r="D40" s="223" t="s">
        <v>16</v>
      </c>
      <c r="E40" s="189"/>
      <c r="F40" s="189"/>
      <c r="G40" s="189"/>
    </row>
    <row r="41" spans="1:7" s="124" customFormat="1" ht="13.5" customHeight="1" x14ac:dyDescent="0.2">
      <c r="A41" s="215"/>
      <c r="B41" s="215"/>
      <c r="C41" s="224"/>
      <c r="D41" s="196" t="s">
        <v>88</v>
      </c>
      <c r="E41" s="189"/>
      <c r="F41" s="189"/>
      <c r="G41" s="189"/>
    </row>
    <row r="42" spans="1:7" s="123" customFormat="1" x14ac:dyDescent="0.2">
      <c r="A42" s="215">
        <v>6</v>
      </c>
      <c r="B42" s="215"/>
      <c r="C42" s="224"/>
      <c r="D42" s="191" t="s">
        <v>25</v>
      </c>
      <c r="E42" s="225">
        <v>628000</v>
      </c>
      <c r="F42" s="225">
        <v>-148000</v>
      </c>
      <c r="G42" s="225">
        <v>480000</v>
      </c>
    </row>
    <row r="43" spans="1:7" s="123" customFormat="1" ht="25.5" x14ac:dyDescent="0.2">
      <c r="A43" s="189"/>
      <c r="B43" s="200">
        <v>66</v>
      </c>
      <c r="C43" s="200"/>
      <c r="D43" s="226" t="s">
        <v>85</v>
      </c>
      <c r="E43" s="225">
        <v>628000</v>
      </c>
      <c r="F43" s="225">
        <v>-148000</v>
      </c>
      <c r="G43" s="225">
        <v>480000</v>
      </c>
    </row>
    <row r="44" spans="1:7" s="124" customFormat="1" x14ac:dyDescent="0.2">
      <c r="A44" s="202"/>
      <c r="B44" s="203"/>
      <c r="C44" s="203">
        <v>661</v>
      </c>
      <c r="D44" s="227" t="s">
        <v>86</v>
      </c>
      <c r="E44" s="228">
        <v>628000</v>
      </c>
      <c r="F44" s="228">
        <v>-148000</v>
      </c>
      <c r="G44" s="228">
        <v>480000</v>
      </c>
    </row>
    <row r="45" spans="1:7" s="123" customFormat="1" x14ac:dyDescent="0.2">
      <c r="C45" s="130"/>
      <c r="D45" s="129"/>
    </row>
    <row r="46" spans="1:7" s="123" customFormat="1" x14ac:dyDescent="0.2">
      <c r="C46" s="130"/>
      <c r="D46" s="131"/>
    </row>
    <row r="47" spans="1:7" s="123" customFormat="1" x14ac:dyDescent="0.2">
      <c r="C47" s="130"/>
      <c r="D47" s="131"/>
    </row>
    <row r="48" spans="1:7" s="123" customFormat="1" x14ac:dyDescent="0.2">
      <c r="C48" s="132"/>
      <c r="D48" s="133"/>
    </row>
    <row r="49" spans="3:4" s="123" customFormat="1" x14ac:dyDescent="0.2">
      <c r="C49" s="130"/>
      <c r="D49" s="131"/>
    </row>
    <row r="50" spans="3:4" s="123" customFormat="1" ht="13.5" customHeight="1" x14ac:dyDescent="0.2">
      <c r="C50" s="132"/>
      <c r="D50" s="133"/>
    </row>
    <row r="51" spans="3:4" s="123" customFormat="1" x14ac:dyDescent="0.2">
      <c r="C51" s="130"/>
      <c r="D51" s="131"/>
    </row>
    <row r="52" spans="3:4" s="123" customFormat="1" x14ac:dyDescent="0.2">
      <c r="C52" s="130"/>
      <c r="D52" s="131"/>
    </row>
    <row r="53" spans="3:4" s="123" customFormat="1" x14ac:dyDescent="0.2">
      <c r="C53" s="130"/>
      <c r="D53" s="131"/>
    </row>
    <row r="54" spans="3:4" s="123" customFormat="1" x14ac:dyDescent="0.2">
      <c r="C54" s="130"/>
      <c r="D54" s="131"/>
    </row>
    <row r="55" spans="3:4" s="123" customFormat="1" x14ac:dyDescent="0.2">
      <c r="C55" s="130"/>
      <c r="D55" s="134"/>
    </row>
    <row r="56" spans="3:4" s="123" customFormat="1" x14ac:dyDescent="0.2">
      <c r="C56" s="142"/>
      <c r="D56" s="143"/>
    </row>
    <row r="57" spans="3:4" s="123" customFormat="1" x14ac:dyDescent="0.2">
      <c r="C57" s="130"/>
      <c r="D57" s="131"/>
    </row>
    <row r="58" spans="3:4" s="123" customFormat="1" x14ac:dyDescent="0.2">
      <c r="C58" s="144"/>
      <c r="D58" s="145"/>
    </row>
    <row r="59" spans="3:4" s="123" customFormat="1" x14ac:dyDescent="0.2">
      <c r="C59" s="144"/>
      <c r="D59" s="145"/>
    </row>
    <row r="60" spans="3:4" s="123" customFormat="1" x14ac:dyDescent="0.2">
      <c r="C60" s="130"/>
      <c r="D60" s="131"/>
    </row>
    <row r="61" spans="3:4" s="123" customFormat="1" x14ac:dyDescent="0.2">
      <c r="C61" s="132"/>
      <c r="D61" s="133"/>
    </row>
    <row r="62" spans="3:4" s="123" customFormat="1" x14ac:dyDescent="0.2">
      <c r="C62" s="130"/>
      <c r="D62" s="131"/>
    </row>
    <row r="63" spans="3:4" s="123" customFormat="1" x14ac:dyDescent="0.2">
      <c r="C63" s="130"/>
      <c r="D63" s="131"/>
    </row>
    <row r="64" spans="3:4" s="123" customFormat="1" x14ac:dyDescent="0.2">
      <c r="C64" s="132"/>
      <c r="D64" s="133"/>
    </row>
    <row r="65" spans="3:4" s="123" customFormat="1" x14ac:dyDescent="0.2">
      <c r="C65" s="130"/>
      <c r="D65" s="131"/>
    </row>
    <row r="66" spans="3:4" s="123" customFormat="1" x14ac:dyDescent="0.2">
      <c r="C66" s="144"/>
      <c r="D66" s="145"/>
    </row>
    <row r="67" spans="3:4" s="123" customFormat="1" x14ac:dyDescent="0.2">
      <c r="C67" s="132"/>
      <c r="D67" s="143"/>
    </row>
    <row r="68" spans="3:4" s="123" customFormat="1" x14ac:dyDescent="0.2">
      <c r="C68" s="135"/>
      <c r="D68" s="145"/>
    </row>
    <row r="69" spans="3:4" s="123" customFormat="1" x14ac:dyDescent="0.2">
      <c r="C69" s="132"/>
      <c r="D69" s="133"/>
    </row>
    <row r="70" spans="3:4" s="123" customFormat="1" x14ac:dyDescent="0.2">
      <c r="C70" s="130"/>
      <c r="D70" s="131"/>
    </row>
    <row r="71" spans="3:4" s="123" customFormat="1" x14ac:dyDescent="0.2">
      <c r="C71" s="130"/>
      <c r="D71" s="134"/>
    </row>
    <row r="72" spans="3:4" s="123" customFormat="1" x14ac:dyDescent="0.2">
      <c r="C72" s="135"/>
      <c r="D72" s="133"/>
    </row>
    <row r="73" spans="3:4" s="123" customFormat="1" x14ac:dyDescent="0.2">
      <c r="C73" s="135"/>
      <c r="D73" s="145"/>
    </row>
    <row r="74" spans="3:4" s="123" customFormat="1" ht="11.25" customHeight="1" x14ac:dyDescent="0.2">
      <c r="C74" s="135"/>
      <c r="D74" s="146"/>
    </row>
    <row r="75" spans="3:4" s="123" customFormat="1" ht="24" customHeight="1" x14ac:dyDescent="0.2">
      <c r="C75" s="132"/>
      <c r="D75" s="136"/>
    </row>
    <row r="76" spans="3:4" s="123" customFormat="1" ht="15" customHeight="1" x14ac:dyDescent="0.2">
      <c r="C76" s="130"/>
      <c r="D76" s="131"/>
    </row>
    <row r="77" spans="3:4" s="123" customFormat="1" ht="11.25" customHeight="1" x14ac:dyDescent="0.2">
      <c r="C77" s="142"/>
      <c r="D77" s="125"/>
    </row>
    <row r="78" spans="3:4" s="123" customFormat="1" x14ac:dyDescent="0.2">
      <c r="C78" s="144"/>
      <c r="D78" s="145"/>
    </row>
    <row r="79" spans="3:4" s="123" customFormat="1" ht="13.5" customHeight="1" x14ac:dyDescent="0.2">
      <c r="C79" s="144"/>
      <c r="D79" s="147"/>
    </row>
    <row r="80" spans="3:4" s="123" customFormat="1" ht="12.75" customHeight="1" x14ac:dyDescent="0.2">
      <c r="C80" s="144"/>
      <c r="D80" s="147"/>
    </row>
    <row r="81" spans="3:4" s="123" customFormat="1" ht="12.75" customHeight="1" x14ac:dyDescent="0.2">
      <c r="C81" s="142"/>
      <c r="D81" s="143"/>
    </row>
    <row r="82" spans="3:4" s="123" customFormat="1" x14ac:dyDescent="0.2">
      <c r="C82" s="144"/>
      <c r="D82" s="145"/>
    </row>
    <row r="83" spans="3:4" s="123" customFormat="1" x14ac:dyDescent="0.2">
      <c r="C83" s="144"/>
      <c r="D83" s="148"/>
    </row>
    <row r="84" spans="3:4" s="123" customFormat="1" x14ac:dyDescent="0.2">
      <c r="C84" s="144"/>
      <c r="D84" s="134"/>
    </row>
    <row r="85" spans="3:4" s="123" customFormat="1" x14ac:dyDescent="0.2">
      <c r="C85" s="132"/>
      <c r="D85" s="136"/>
    </row>
    <row r="86" spans="3:4" s="123" customFormat="1" x14ac:dyDescent="0.2">
      <c r="C86" s="130"/>
      <c r="D86" s="131"/>
    </row>
    <row r="87" spans="3:4" s="123" customFormat="1" ht="19.5" customHeight="1" x14ac:dyDescent="0.2"/>
    <row r="88" spans="3:4" s="123" customFormat="1" ht="15" customHeight="1" x14ac:dyDescent="0.2"/>
    <row r="89" spans="3:4" s="123" customFormat="1" x14ac:dyDescent="0.2"/>
    <row r="90" spans="3:4" s="123" customFormat="1" x14ac:dyDescent="0.2"/>
    <row r="91" spans="3:4" s="123" customFormat="1" x14ac:dyDescent="0.2"/>
    <row r="92" spans="3:4" s="123" customFormat="1" x14ac:dyDescent="0.2"/>
    <row r="93" spans="3:4" s="123" customFormat="1" x14ac:dyDescent="0.2"/>
    <row r="94" spans="3:4" s="123" customFormat="1" x14ac:dyDescent="0.2"/>
    <row r="95" spans="3:4" s="123" customFormat="1" ht="22.5" customHeight="1" x14ac:dyDescent="0.2"/>
    <row r="96" spans="3:4" s="123" customFormat="1" x14ac:dyDescent="0.2"/>
    <row r="97" spans="5:7" s="123" customFormat="1" x14ac:dyDescent="0.2">
      <c r="E97" s="124"/>
      <c r="F97" s="124"/>
      <c r="G97" s="124"/>
    </row>
    <row r="98" spans="5:7" s="123" customFormat="1" x14ac:dyDescent="0.2"/>
    <row r="99" spans="5:7" s="123" customFormat="1" x14ac:dyDescent="0.2"/>
    <row r="100" spans="5:7" s="123" customFormat="1" ht="13.5" customHeight="1" x14ac:dyDescent="0.2"/>
    <row r="101" spans="5:7" s="123" customFormat="1" ht="13.5" customHeight="1" x14ac:dyDescent="0.2"/>
    <row r="102" spans="5:7" s="123" customFormat="1" ht="13.5" customHeight="1" x14ac:dyDescent="0.2"/>
    <row r="103" spans="5:7" s="123" customFormat="1" x14ac:dyDescent="0.2"/>
    <row r="104" spans="5:7" s="123" customFormat="1" x14ac:dyDescent="0.2"/>
    <row r="105" spans="5:7" s="123" customFormat="1" x14ac:dyDescent="0.2"/>
    <row r="106" spans="5:7" s="123" customFormat="1" x14ac:dyDescent="0.2"/>
    <row r="107" spans="5:7" s="123" customFormat="1" x14ac:dyDescent="0.2"/>
    <row r="108" spans="5:7" s="123" customFormat="1" x14ac:dyDescent="0.2"/>
    <row r="109" spans="5:7" s="123" customFormat="1" x14ac:dyDescent="0.2"/>
    <row r="110" spans="5:7" s="123" customFormat="1" x14ac:dyDescent="0.2"/>
    <row r="111" spans="5:7" s="123" customFormat="1" x14ac:dyDescent="0.2"/>
    <row r="112" spans="5:7" s="123" customFormat="1" x14ac:dyDescent="0.2"/>
    <row r="113" spans="1:7" s="123" customFormat="1" x14ac:dyDescent="0.2"/>
    <row r="114" spans="1:7" s="123" customFormat="1" ht="18" customHeight="1" x14ac:dyDescent="0.2"/>
    <row r="115" spans="1:7" s="124" customFormat="1" ht="28.5" customHeight="1" x14ac:dyDescent="0.2">
      <c r="A115" s="123"/>
      <c r="B115" s="123"/>
      <c r="C115" s="123"/>
      <c r="D115" s="123"/>
      <c r="E115" s="123"/>
      <c r="F115" s="123"/>
      <c r="G115" s="123"/>
    </row>
    <row r="116" spans="1:7" s="123" customFormat="1" x14ac:dyDescent="0.2"/>
    <row r="117" spans="1:7" s="123" customFormat="1" x14ac:dyDescent="0.2"/>
    <row r="118" spans="1:7" s="123" customFormat="1" x14ac:dyDescent="0.2"/>
    <row r="119" spans="1:7" s="123" customFormat="1" ht="17.25" customHeight="1" x14ac:dyDescent="0.2">
      <c r="A119" s="124"/>
      <c r="B119" s="124"/>
      <c r="C119" s="124"/>
      <c r="D119" s="124"/>
    </row>
    <row r="120" spans="1:7" s="123" customFormat="1" ht="13.5" customHeight="1" x14ac:dyDescent="0.2"/>
    <row r="121" spans="1:7" s="123" customFormat="1" x14ac:dyDescent="0.2"/>
    <row r="122" spans="1:7" s="123" customFormat="1" x14ac:dyDescent="0.2"/>
    <row r="123" spans="1:7" s="123" customFormat="1" x14ac:dyDescent="0.2"/>
    <row r="124" spans="1:7" s="123" customFormat="1" x14ac:dyDescent="0.2"/>
    <row r="125" spans="1:7" s="123" customFormat="1" x14ac:dyDescent="0.2"/>
    <row r="126" spans="1:7" s="123" customFormat="1" ht="22.5" customHeight="1" x14ac:dyDescent="0.2"/>
    <row r="127" spans="1:7" s="123" customFormat="1" ht="22.5" customHeight="1" x14ac:dyDescent="0.2"/>
    <row r="128" spans="1:7" s="123" customFormat="1" x14ac:dyDescent="0.2"/>
    <row r="129" spans="3:3" s="123" customFormat="1" x14ac:dyDescent="0.2"/>
    <row r="130" spans="3:3" s="123" customFormat="1" x14ac:dyDescent="0.2"/>
    <row r="131" spans="3:3" s="123" customFormat="1" x14ac:dyDescent="0.2"/>
    <row r="132" spans="3:3" s="123" customFormat="1" x14ac:dyDescent="0.2">
      <c r="C132" s="120"/>
    </row>
    <row r="133" spans="3:3" s="123" customFormat="1" x14ac:dyDescent="0.2">
      <c r="C133" s="120"/>
    </row>
    <row r="134" spans="3:3" s="123" customFormat="1" x14ac:dyDescent="0.2">
      <c r="C134" s="120"/>
    </row>
    <row r="135" spans="3:3" s="123" customFormat="1" x14ac:dyDescent="0.2">
      <c r="C135" s="120"/>
    </row>
    <row r="136" spans="3:3" s="123" customFormat="1" x14ac:dyDescent="0.2">
      <c r="C136" s="120"/>
    </row>
    <row r="137" spans="3:3" s="123" customFormat="1" x14ac:dyDescent="0.2">
      <c r="C137" s="120"/>
    </row>
    <row r="138" spans="3:3" s="123" customFormat="1" x14ac:dyDescent="0.2">
      <c r="C138" s="120"/>
    </row>
    <row r="139" spans="3:3" s="123" customFormat="1" x14ac:dyDescent="0.2">
      <c r="C139" s="120"/>
    </row>
    <row r="140" spans="3:3" s="123" customFormat="1" x14ac:dyDescent="0.2">
      <c r="C140" s="120"/>
    </row>
    <row r="141" spans="3:3" s="123" customFormat="1" x14ac:dyDescent="0.2">
      <c r="C141" s="120"/>
    </row>
    <row r="142" spans="3:3" s="123" customFormat="1" x14ac:dyDescent="0.2">
      <c r="C142" s="120"/>
    </row>
    <row r="143" spans="3:3" s="123" customFormat="1" x14ac:dyDescent="0.2">
      <c r="C143" s="120"/>
    </row>
    <row r="144" spans="3:3" s="123" customFormat="1" x14ac:dyDescent="0.2">
      <c r="C144" s="120"/>
    </row>
    <row r="145" spans="3:3" s="123" customFormat="1" x14ac:dyDescent="0.2">
      <c r="C145" s="120"/>
    </row>
    <row r="146" spans="3:3" s="123" customFormat="1" x14ac:dyDescent="0.2">
      <c r="C146" s="120"/>
    </row>
    <row r="147" spans="3:3" s="123" customFormat="1" x14ac:dyDescent="0.2">
      <c r="C147" s="120"/>
    </row>
    <row r="148" spans="3:3" s="123" customFormat="1" x14ac:dyDescent="0.2">
      <c r="C148" s="120"/>
    </row>
    <row r="149" spans="3:3" s="123" customFormat="1" x14ac:dyDescent="0.2">
      <c r="C149" s="120"/>
    </row>
    <row r="150" spans="3:3" s="123" customFormat="1" x14ac:dyDescent="0.2">
      <c r="C150" s="120"/>
    </row>
    <row r="151" spans="3:3" s="123" customFormat="1" x14ac:dyDescent="0.2">
      <c r="C151" s="120"/>
    </row>
    <row r="152" spans="3:3" s="123" customFormat="1" x14ac:dyDescent="0.2">
      <c r="C152" s="120"/>
    </row>
    <row r="153" spans="3:3" s="123" customFormat="1" x14ac:dyDescent="0.2">
      <c r="C153" s="120"/>
    </row>
    <row r="154" spans="3:3" s="123" customFormat="1" x14ac:dyDescent="0.2">
      <c r="C154" s="120"/>
    </row>
    <row r="155" spans="3:3" s="123" customFormat="1" x14ac:dyDescent="0.2">
      <c r="C155" s="120"/>
    </row>
    <row r="156" spans="3:3" s="123" customFormat="1" x14ac:dyDescent="0.2">
      <c r="C156" s="120"/>
    </row>
    <row r="157" spans="3:3" s="123" customFormat="1" x14ac:dyDescent="0.2">
      <c r="C157" s="120"/>
    </row>
    <row r="158" spans="3:3" s="123" customFormat="1" x14ac:dyDescent="0.2">
      <c r="C158" s="120"/>
    </row>
    <row r="159" spans="3:3" s="123" customFormat="1" x14ac:dyDescent="0.2">
      <c r="C159" s="120"/>
    </row>
    <row r="160" spans="3:3" s="123" customFormat="1" x14ac:dyDescent="0.2">
      <c r="C160" s="120"/>
    </row>
    <row r="161" spans="3:3" s="123" customFormat="1" x14ac:dyDescent="0.2">
      <c r="C161" s="120"/>
    </row>
    <row r="162" spans="3:3" s="123" customFormat="1" x14ac:dyDescent="0.2">
      <c r="C162" s="120"/>
    </row>
    <row r="163" spans="3:3" s="123" customFormat="1" x14ac:dyDescent="0.2">
      <c r="C163" s="120"/>
    </row>
    <row r="164" spans="3:3" s="123" customFormat="1" x14ac:dyDescent="0.2">
      <c r="C164" s="120"/>
    </row>
    <row r="165" spans="3:3" s="123" customFormat="1" x14ac:dyDescent="0.2">
      <c r="C165" s="120"/>
    </row>
    <row r="166" spans="3:3" s="123" customFormat="1" x14ac:dyDescent="0.2">
      <c r="C166" s="120"/>
    </row>
    <row r="167" spans="3:3" s="123" customFormat="1" x14ac:dyDescent="0.2">
      <c r="C167" s="120"/>
    </row>
    <row r="168" spans="3:3" s="123" customFormat="1" x14ac:dyDescent="0.2">
      <c r="C168" s="120"/>
    </row>
    <row r="169" spans="3:3" s="123" customFormat="1" x14ac:dyDescent="0.2">
      <c r="C169" s="120"/>
    </row>
    <row r="170" spans="3:3" s="123" customFormat="1" x14ac:dyDescent="0.2">
      <c r="C170" s="120"/>
    </row>
    <row r="171" spans="3:3" s="123" customFormat="1" x14ac:dyDescent="0.2">
      <c r="C171" s="120"/>
    </row>
    <row r="172" spans="3:3" s="123" customFormat="1" x14ac:dyDescent="0.2">
      <c r="C172" s="120"/>
    </row>
    <row r="173" spans="3:3" s="123" customFormat="1" x14ac:dyDescent="0.2">
      <c r="C173" s="120"/>
    </row>
    <row r="174" spans="3:3" s="123" customFormat="1" x14ac:dyDescent="0.2">
      <c r="C174" s="120"/>
    </row>
    <row r="175" spans="3:3" s="123" customFormat="1" x14ac:dyDescent="0.2">
      <c r="C175" s="120"/>
    </row>
    <row r="176" spans="3:3" s="123" customFormat="1" x14ac:dyDescent="0.2">
      <c r="C176" s="120"/>
    </row>
    <row r="177" spans="3:3" s="123" customFormat="1" x14ac:dyDescent="0.2">
      <c r="C177" s="120"/>
    </row>
    <row r="178" spans="3:3" s="123" customFormat="1" x14ac:dyDescent="0.2">
      <c r="C178" s="120"/>
    </row>
    <row r="179" spans="3:3" s="123" customFormat="1" x14ac:dyDescent="0.2">
      <c r="C179" s="120"/>
    </row>
    <row r="180" spans="3:3" s="123" customFormat="1" x14ac:dyDescent="0.2">
      <c r="C180" s="120"/>
    </row>
    <row r="181" spans="3:3" s="123" customFormat="1" x14ac:dyDescent="0.2">
      <c r="C181" s="120"/>
    </row>
    <row r="182" spans="3:3" s="123" customFormat="1" x14ac:dyDescent="0.2">
      <c r="C182" s="120"/>
    </row>
    <row r="183" spans="3:3" s="123" customFormat="1" x14ac:dyDescent="0.2">
      <c r="C183" s="120"/>
    </row>
    <row r="184" spans="3:3" s="123" customFormat="1" x14ac:dyDescent="0.2">
      <c r="C184" s="120"/>
    </row>
    <row r="185" spans="3:3" s="123" customFormat="1" x14ac:dyDescent="0.2">
      <c r="C185" s="120"/>
    </row>
    <row r="186" spans="3:3" s="123" customFormat="1" x14ac:dyDescent="0.2">
      <c r="C186" s="120"/>
    </row>
    <row r="187" spans="3:3" s="123" customFormat="1" x14ac:dyDescent="0.2">
      <c r="C187" s="120"/>
    </row>
    <row r="188" spans="3:3" s="123" customFormat="1" x14ac:dyDescent="0.2">
      <c r="C188" s="120"/>
    </row>
    <row r="189" spans="3:3" s="123" customFormat="1" x14ac:dyDescent="0.2">
      <c r="C189" s="120"/>
    </row>
    <row r="190" spans="3:3" s="123" customFormat="1" x14ac:dyDescent="0.2">
      <c r="C190" s="120"/>
    </row>
    <row r="191" spans="3:3" s="123" customFormat="1" x14ac:dyDescent="0.2">
      <c r="C191" s="120"/>
    </row>
    <row r="192" spans="3:3" s="123" customFormat="1" x14ac:dyDescent="0.2">
      <c r="C192" s="120"/>
    </row>
    <row r="193" spans="3:3" s="123" customFormat="1" x14ac:dyDescent="0.2">
      <c r="C193" s="120"/>
    </row>
    <row r="194" spans="3:3" s="123" customFormat="1" x14ac:dyDescent="0.2">
      <c r="C194" s="120"/>
    </row>
    <row r="195" spans="3:3" s="123" customFormat="1" x14ac:dyDescent="0.2">
      <c r="C195" s="120"/>
    </row>
    <row r="196" spans="3:3" s="123" customFormat="1" x14ac:dyDescent="0.2">
      <c r="C196" s="120"/>
    </row>
    <row r="197" spans="3:3" s="123" customFormat="1" x14ac:dyDescent="0.2">
      <c r="C197" s="120"/>
    </row>
    <row r="198" spans="3:3" s="123" customFormat="1" x14ac:dyDescent="0.2">
      <c r="C198" s="120"/>
    </row>
    <row r="199" spans="3:3" s="123" customFormat="1" x14ac:dyDescent="0.2">
      <c r="C199" s="120"/>
    </row>
    <row r="200" spans="3:3" s="123" customFormat="1" x14ac:dyDescent="0.2">
      <c r="C200" s="120"/>
    </row>
    <row r="201" spans="3:3" s="123" customFormat="1" x14ac:dyDescent="0.2">
      <c r="C201" s="120"/>
    </row>
    <row r="202" spans="3:3" s="123" customFormat="1" x14ac:dyDescent="0.2">
      <c r="C202" s="120"/>
    </row>
    <row r="203" spans="3:3" s="123" customFormat="1" x14ac:dyDescent="0.2">
      <c r="C203" s="120"/>
    </row>
    <row r="204" spans="3:3" s="123" customFormat="1" x14ac:dyDescent="0.2">
      <c r="C204" s="120"/>
    </row>
    <row r="205" spans="3:3" s="123" customFormat="1" x14ac:dyDescent="0.2">
      <c r="C205" s="120"/>
    </row>
    <row r="206" spans="3:3" s="123" customFormat="1" x14ac:dyDescent="0.2">
      <c r="C206" s="120"/>
    </row>
    <row r="207" spans="3:3" s="123" customFormat="1" x14ac:dyDescent="0.2">
      <c r="C207" s="120"/>
    </row>
    <row r="208" spans="3:3" s="123" customFormat="1" x14ac:dyDescent="0.2">
      <c r="C208" s="120"/>
    </row>
    <row r="209" spans="3:3" s="123" customFormat="1" x14ac:dyDescent="0.2">
      <c r="C209" s="120"/>
    </row>
    <row r="210" spans="3:3" s="123" customFormat="1" x14ac:dyDescent="0.2">
      <c r="C210" s="120"/>
    </row>
    <row r="211" spans="3:3" s="123" customFormat="1" x14ac:dyDescent="0.2">
      <c r="C211" s="120"/>
    </row>
    <row r="212" spans="3:3" s="123" customFormat="1" x14ac:dyDescent="0.2">
      <c r="C212" s="120"/>
    </row>
    <row r="213" spans="3:3" s="123" customFormat="1" x14ac:dyDescent="0.2">
      <c r="C213" s="120"/>
    </row>
    <row r="214" spans="3:3" s="123" customFormat="1" x14ac:dyDescent="0.2">
      <c r="C214" s="120"/>
    </row>
    <row r="215" spans="3:3" s="123" customFormat="1" x14ac:dyDescent="0.2">
      <c r="C215" s="120"/>
    </row>
    <row r="216" spans="3:3" s="123" customFormat="1" x14ac:dyDescent="0.2">
      <c r="C216" s="120"/>
    </row>
    <row r="217" spans="3:3" s="123" customFormat="1" x14ac:dyDescent="0.2">
      <c r="C217" s="120"/>
    </row>
    <row r="218" spans="3:3" s="123" customFormat="1" x14ac:dyDescent="0.2">
      <c r="C218" s="120"/>
    </row>
    <row r="219" spans="3:3" s="123" customFormat="1" x14ac:dyDescent="0.2">
      <c r="C219" s="120"/>
    </row>
    <row r="220" spans="3:3" s="123" customFormat="1" x14ac:dyDescent="0.2">
      <c r="C220" s="120"/>
    </row>
    <row r="221" spans="3:3" s="123" customFormat="1" x14ac:dyDescent="0.2">
      <c r="C221" s="120"/>
    </row>
    <row r="222" spans="3:3" s="123" customFormat="1" x14ac:dyDescent="0.2">
      <c r="C222" s="120"/>
    </row>
    <row r="223" spans="3:3" s="123" customFormat="1" x14ac:dyDescent="0.2">
      <c r="C223" s="120"/>
    </row>
    <row r="224" spans="3:3" s="123" customFormat="1" x14ac:dyDescent="0.2">
      <c r="C224" s="120"/>
    </row>
    <row r="225" spans="3:3" s="123" customFormat="1" x14ac:dyDescent="0.2">
      <c r="C225" s="120"/>
    </row>
    <row r="226" spans="3:3" s="123" customFormat="1" x14ac:dyDescent="0.2">
      <c r="C226" s="120"/>
    </row>
    <row r="227" spans="3:3" s="123" customFormat="1" x14ac:dyDescent="0.2">
      <c r="C227" s="120"/>
    </row>
    <row r="228" spans="3:3" s="123" customFormat="1" x14ac:dyDescent="0.2">
      <c r="C228" s="120"/>
    </row>
    <row r="229" spans="3:3" s="123" customFormat="1" x14ac:dyDescent="0.2">
      <c r="C229" s="120"/>
    </row>
    <row r="230" spans="3:3" s="123" customFormat="1" x14ac:dyDescent="0.2">
      <c r="C230" s="120"/>
    </row>
    <row r="231" spans="3:3" s="123" customFormat="1" x14ac:dyDescent="0.2">
      <c r="C231" s="120"/>
    </row>
    <row r="232" spans="3:3" s="123" customFormat="1" x14ac:dyDescent="0.2">
      <c r="C232" s="120"/>
    </row>
    <row r="233" spans="3:3" s="123" customFormat="1" x14ac:dyDescent="0.2">
      <c r="C233" s="120"/>
    </row>
    <row r="234" spans="3:3" s="123" customFormat="1" x14ac:dyDescent="0.2">
      <c r="C234" s="120"/>
    </row>
    <row r="235" spans="3:3" s="123" customFormat="1" x14ac:dyDescent="0.2">
      <c r="C235" s="120"/>
    </row>
    <row r="236" spans="3:3" s="123" customFormat="1" x14ac:dyDescent="0.2">
      <c r="C236" s="120"/>
    </row>
    <row r="237" spans="3:3" s="123" customFormat="1" x14ac:dyDescent="0.2">
      <c r="C237" s="120"/>
    </row>
    <row r="238" spans="3:3" s="123" customFormat="1" x14ac:dyDescent="0.2">
      <c r="C238" s="120"/>
    </row>
    <row r="239" spans="3:3" s="123" customFormat="1" x14ac:dyDescent="0.2">
      <c r="C239" s="120"/>
    </row>
    <row r="240" spans="3:3" s="123" customFormat="1" x14ac:dyDescent="0.2">
      <c r="C240" s="120"/>
    </row>
    <row r="241" spans="3:3" s="123" customFormat="1" x14ac:dyDescent="0.2">
      <c r="C241" s="120"/>
    </row>
    <row r="242" spans="3:3" s="123" customFormat="1" x14ac:dyDescent="0.2">
      <c r="C242" s="120"/>
    </row>
    <row r="243" spans="3:3" s="123" customFormat="1" x14ac:dyDescent="0.2">
      <c r="C243" s="120"/>
    </row>
    <row r="244" spans="3:3" s="123" customFormat="1" x14ac:dyDescent="0.2">
      <c r="C244" s="120"/>
    </row>
    <row r="245" spans="3:3" s="123" customFormat="1" x14ac:dyDescent="0.2">
      <c r="C245" s="120"/>
    </row>
    <row r="246" spans="3:3" s="123" customFormat="1" x14ac:dyDescent="0.2">
      <c r="C246" s="120"/>
    </row>
    <row r="247" spans="3:3" s="123" customFormat="1" x14ac:dyDescent="0.2">
      <c r="C247" s="120"/>
    </row>
    <row r="248" spans="3:3" s="123" customFormat="1" x14ac:dyDescent="0.2">
      <c r="C248" s="120"/>
    </row>
    <row r="249" spans="3:3" s="123" customFormat="1" x14ac:dyDescent="0.2">
      <c r="C249" s="120"/>
    </row>
    <row r="250" spans="3:3" s="123" customFormat="1" x14ac:dyDescent="0.2">
      <c r="C250" s="120"/>
    </row>
    <row r="251" spans="3:3" s="123" customFormat="1" x14ac:dyDescent="0.2">
      <c r="C251" s="120"/>
    </row>
    <row r="252" spans="3:3" s="123" customFormat="1" x14ac:dyDescent="0.2">
      <c r="C252" s="120"/>
    </row>
    <row r="253" spans="3:3" s="123" customFormat="1" x14ac:dyDescent="0.2">
      <c r="C253" s="120"/>
    </row>
    <row r="254" spans="3:3" s="123" customFormat="1" x14ac:dyDescent="0.2">
      <c r="C254" s="120"/>
    </row>
    <row r="255" spans="3:3" s="123" customFormat="1" x14ac:dyDescent="0.2">
      <c r="C255" s="120"/>
    </row>
    <row r="256" spans="3:3" s="123" customFormat="1" x14ac:dyDescent="0.2">
      <c r="C256" s="120"/>
    </row>
    <row r="257" spans="3:3" s="123" customFormat="1" x14ac:dyDescent="0.2">
      <c r="C257" s="120"/>
    </row>
    <row r="258" spans="3:3" s="123" customFormat="1" x14ac:dyDescent="0.2">
      <c r="C258" s="120"/>
    </row>
    <row r="259" spans="3:3" s="123" customFormat="1" x14ac:dyDescent="0.2">
      <c r="C259" s="120"/>
    </row>
    <row r="260" spans="3:3" s="123" customFormat="1" x14ac:dyDescent="0.2">
      <c r="C260" s="120"/>
    </row>
    <row r="261" spans="3:3" s="123" customFormat="1" x14ac:dyDescent="0.2">
      <c r="C261" s="120"/>
    </row>
    <row r="262" spans="3:3" s="123" customFormat="1" x14ac:dyDescent="0.2">
      <c r="C262" s="120"/>
    </row>
    <row r="263" spans="3:3" s="123" customFormat="1" x14ac:dyDescent="0.2">
      <c r="C263" s="120"/>
    </row>
    <row r="264" spans="3:3" s="123" customFormat="1" x14ac:dyDescent="0.2">
      <c r="C264" s="120"/>
    </row>
    <row r="265" spans="3:3" s="123" customFormat="1" x14ac:dyDescent="0.2">
      <c r="C265" s="120"/>
    </row>
    <row r="266" spans="3:3" s="123" customFormat="1" x14ac:dyDescent="0.2">
      <c r="C266" s="120"/>
    </row>
    <row r="267" spans="3:3" s="123" customFormat="1" x14ac:dyDescent="0.2">
      <c r="C267" s="120"/>
    </row>
    <row r="268" spans="3:3" s="123" customFormat="1" x14ac:dyDescent="0.2">
      <c r="C268" s="120"/>
    </row>
    <row r="269" spans="3:3" s="123" customFormat="1" x14ac:dyDescent="0.2">
      <c r="C269" s="120"/>
    </row>
    <row r="270" spans="3:3" s="123" customFormat="1" x14ac:dyDescent="0.2">
      <c r="C270" s="120"/>
    </row>
    <row r="271" spans="3:3" s="123" customFormat="1" x14ac:dyDescent="0.2">
      <c r="C271" s="120"/>
    </row>
    <row r="272" spans="3:3" s="123" customFormat="1" x14ac:dyDescent="0.2">
      <c r="C272" s="120"/>
    </row>
    <row r="273" spans="3:3" s="123" customFormat="1" x14ac:dyDescent="0.2">
      <c r="C273" s="120"/>
    </row>
    <row r="274" spans="3:3" s="123" customFormat="1" x14ac:dyDescent="0.2">
      <c r="C274" s="120"/>
    </row>
    <row r="275" spans="3:3" s="123" customFormat="1" x14ac:dyDescent="0.2">
      <c r="C275" s="120"/>
    </row>
    <row r="276" spans="3:3" s="123" customFormat="1" x14ac:dyDescent="0.2">
      <c r="C276" s="120"/>
    </row>
    <row r="277" spans="3:3" s="123" customFormat="1" x14ac:dyDescent="0.2">
      <c r="C277" s="120"/>
    </row>
    <row r="278" spans="3:3" s="123" customFormat="1" x14ac:dyDescent="0.2">
      <c r="C278" s="120"/>
    </row>
    <row r="279" spans="3:3" s="123" customFormat="1" x14ac:dyDescent="0.2">
      <c r="C279" s="120"/>
    </row>
    <row r="280" spans="3:3" s="123" customFormat="1" x14ac:dyDescent="0.2">
      <c r="C280" s="120"/>
    </row>
    <row r="281" spans="3:3" s="123" customFormat="1" x14ac:dyDescent="0.2">
      <c r="C281" s="120"/>
    </row>
    <row r="282" spans="3:3" s="123" customFormat="1" x14ac:dyDescent="0.2">
      <c r="C282" s="120"/>
    </row>
    <row r="283" spans="3:3" s="123" customFormat="1" x14ac:dyDescent="0.2">
      <c r="C283" s="120"/>
    </row>
    <row r="284" spans="3:3" s="123" customFormat="1" x14ac:dyDescent="0.2">
      <c r="C284" s="120"/>
    </row>
    <row r="285" spans="3:3" s="123" customFormat="1" x14ac:dyDescent="0.2">
      <c r="C285" s="120"/>
    </row>
    <row r="286" spans="3:3" s="123" customFormat="1" x14ac:dyDescent="0.2">
      <c r="C286" s="120"/>
    </row>
    <row r="287" spans="3:3" s="123" customFormat="1" x14ac:dyDescent="0.2">
      <c r="C287" s="120"/>
    </row>
    <row r="288" spans="3:3" s="123" customFormat="1" x14ac:dyDescent="0.2">
      <c r="C288" s="120"/>
    </row>
    <row r="289" spans="3:3" s="123" customFormat="1" x14ac:dyDescent="0.2">
      <c r="C289" s="120"/>
    </row>
    <row r="290" spans="3:3" s="123" customFormat="1" x14ac:dyDescent="0.2">
      <c r="C290" s="120"/>
    </row>
    <row r="291" spans="3:3" s="123" customFormat="1" x14ac:dyDescent="0.2">
      <c r="C291" s="120"/>
    </row>
    <row r="292" spans="3:3" s="123" customFormat="1" x14ac:dyDescent="0.2">
      <c r="C292" s="120"/>
    </row>
    <row r="293" spans="3:3" s="123" customFormat="1" x14ac:dyDescent="0.2">
      <c r="C293" s="120"/>
    </row>
    <row r="294" spans="3:3" s="123" customFormat="1" x14ac:dyDescent="0.2">
      <c r="C294" s="120"/>
    </row>
    <row r="295" spans="3:3" s="123" customFormat="1" x14ac:dyDescent="0.2">
      <c r="C295" s="120"/>
    </row>
    <row r="296" spans="3:3" s="123" customFormat="1" x14ac:dyDescent="0.2">
      <c r="C296" s="120"/>
    </row>
    <row r="297" spans="3:3" s="123" customFormat="1" x14ac:dyDescent="0.2">
      <c r="C297" s="120"/>
    </row>
    <row r="298" spans="3:3" s="123" customFormat="1" x14ac:dyDescent="0.2">
      <c r="C298" s="120"/>
    </row>
    <row r="299" spans="3:3" s="123" customFormat="1" x14ac:dyDescent="0.2">
      <c r="C299" s="120"/>
    </row>
    <row r="300" spans="3:3" s="123" customFormat="1" x14ac:dyDescent="0.2">
      <c r="C300" s="120"/>
    </row>
    <row r="301" spans="3:3" s="123" customFormat="1" x14ac:dyDescent="0.2">
      <c r="C301" s="120"/>
    </row>
    <row r="302" spans="3:3" s="123" customFormat="1" x14ac:dyDescent="0.2">
      <c r="C302" s="120"/>
    </row>
    <row r="303" spans="3:3" s="123" customFormat="1" x14ac:dyDescent="0.2">
      <c r="C303" s="120"/>
    </row>
    <row r="304" spans="3:3" s="123" customFormat="1" x14ac:dyDescent="0.2">
      <c r="C304" s="120"/>
    </row>
    <row r="305" spans="3:3" s="123" customFormat="1" x14ac:dyDescent="0.2">
      <c r="C305" s="120"/>
    </row>
    <row r="306" spans="3:3" s="123" customFormat="1" x14ac:dyDescent="0.2">
      <c r="C306" s="120"/>
    </row>
    <row r="307" spans="3:3" s="123" customFormat="1" x14ac:dyDescent="0.2">
      <c r="C307" s="120"/>
    </row>
    <row r="308" spans="3:3" s="123" customFormat="1" x14ac:dyDescent="0.2">
      <c r="C308" s="120"/>
    </row>
    <row r="309" spans="3:3" s="123" customFormat="1" x14ac:dyDescent="0.2">
      <c r="C309" s="120"/>
    </row>
    <row r="310" spans="3:3" s="123" customFormat="1" x14ac:dyDescent="0.2">
      <c r="C310" s="120"/>
    </row>
    <row r="311" spans="3:3" s="123" customFormat="1" x14ac:dyDescent="0.2">
      <c r="C311" s="120"/>
    </row>
    <row r="312" spans="3:3" s="123" customFormat="1" x14ac:dyDescent="0.2">
      <c r="C312" s="120"/>
    </row>
    <row r="313" spans="3:3" s="123" customFormat="1" x14ac:dyDescent="0.2">
      <c r="C313" s="120"/>
    </row>
    <row r="314" spans="3:3" s="123" customFormat="1" x14ac:dyDescent="0.2">
      <c r="C314" s="120"/>
    </row>
    <row r="315" spans="3:3" s="123" customFormat="1" x14ac:dyDescent="0.2">
      <c r="C315" s="120"/>
    </row>
    <row r="316" spans="3:3" s="123" customFormat="1" x14ac:dyDescent="0.2">
      <c r="C316" s="120"/>
    </row>
    <row r="317" spans="3:3" s="123" customFormat="1" x14ac:dyDescent="0.2">
      <c r="C317" s="120"/>
    </row>
    <row r="318" spans="3:3" s="123" customFormat="1" x14ac:dyDescent="0.2">
      <c r="C318" s="120"/>
    </row>
    <row r="319" spans="3:3" s="123" customFormat="1" x14ac:dyDescent="0.2">
      <c r="C319" s="120"/>
    </row>
    <row r="320" spans="3:3" s="123" customFormat="1" x14ac:dyDescent="0.2">
      <c r="C320" s="120"/>
    </row>
    <row r="321" spans="3:7" s="123" customFormat="1" x14ac:dyDescent="0.2">
      <c r="C321" s="120"/>
    </row>
    <row r="322" spans="3:7" s="123" customFormat="1" x14ac:dyDescent="0.2">
      <c r="C322" s="120"/>
    </row>
    <row r="323" spans="3:7" s="123" customFormat="1" x14ac:dyDescent="0.2">
      <c r="C323" s="120"/>
    </row>
    <row r="324" spans="3:7" s="123" customFormat="1" x14ac:dyDescent="0.2">
      <c r="C324" s="120"/>
    </row>
    <row r="325" spans="3:7" s="123" customFormat="1" x14ac:dyDescent="0.2">
      <c r="C325" s="120"/>
    </row>
    <row r="326" spans="3:7" s="123" customFormat="1" x14ac:dyDescent="0.2">
      <c r="C326" s="120"/>
    </row>
    <row r="327" spans="3:7" s="123" customFormat="1" x14ac:dyDescent="0.2">
      <c r="C327" s="120"/>
    </row>
    <row r="328" spans="3:7" s="123" customFormat="1" x14ac:dyDescent="0.2">
      <c r="C328" s="120"/>
    </row>
    <row r="329" spans="3:7" s="123" customFormat="1" x14ac:dyDescent="0.2">
      <c r="C329" s="120"/>
    </row>
    <row r="330" spans="3:7" s="123" customFormat="1" x14ac:dyDescent="0.2">
      <c r="C330" s="120"/>
    </row>
    <row r="331" spans="3:7" s="123" customFormat="1" x14ac:dyDescent="0.2">
      <c r="C331" s="120"/>
    </row>
    <row r="332" spans="3:7" s="123" customFormat="1" x14ac:dyDescent="0.2">
      <c r="C332" s="120"/>
    </row>
    <row r="333" spans="3:7" s="123" customFormat="1" x14ac:dyDescent="0.2">
      <c r="C333" s="120"/>
    </row>
    <row r="334" spans="3:7" s="123" customFormat="1" x14ac:dyDescent="0.2">
      <c r="C334" s="120"/>
    </row>
    <row r="335" spans="3:7" s="123" customFormat="1" x14ac:dyDescent="0.2">
      <c r="C335" s="120"/>
    </row>
    <row r="336" spans="3:7" s="123" customFormat="1" x14ac:dyDescent="0.2">
      <c r="C336" s="120"/>
      <c r="E336" s="122"/>
      <c r="F336" s="122"/>
      <c r="G336" s="122"/>
    </row>
    <row r="337" spans="3:7" s="123" customFormat="1" x14ac:dyDescent="0.2">
      <c r="C337" s="120"/>
      <c r="E337" s="122"/>
      <c r="F337" s="122"/>
      <c r="G337" s="122"/>
    </row>
    <row r="338" spans="3:7" s="123" customFormat="1" x14ac:dyDescent="0.2">
      <c r="C338" s="120"/>
      <c r="E338" s="122"/>
      <c r="F338" s="122"/>
      <c r="G338" s="122"/>
    </row>
    <row r="339" spans="3:7" s="123" customFormat="1" x14ac:dyDescent="0.2">
      <c r="C339" s="120"/>
      <c r="E339" s="122"/>
      <c r="F339" s="122"/>
      <c r="G339" s="122"/>
    </row>
    <row r="340" spans="3:7" s="123" customFormat="1" x14ac:dyDescent="0.2">
      <c r="C340" s="120"/>
      <c r="E340" s="122"/>
      <c r="F340" s="122"/>
      <c r="G340" s="122"/>
    </row>
    <row r="341" spans="3:7" s="123" customFormat="1" x14ac:dyDescent="0.2">
      <c r="C341" s="120"/>
      <c r="E341" s="122"/>
      <c r="F341" s="122"/>
      <c r="G341" s="122"/>
    </row>
    <row r="342" spans="3:7" s="123" customFormat="1" x14ac:dyDescent="0.2">
      <c r="C342" s="120"/>
      <c r="E342" s="122"/>
      <c r="F342" s="122"/>
      <c r="G342" s="122"/>
    </row>
    <row r="343" spans="3:7" s="123" customFormat="1" x14ac:dyDescent="0.2">
      <c r="C343" s="120"/>
      <c r="E343" s="122"/>
      <c r="F343" s="122"/>
      <c r="G343" s="122"/>
    </row>
    <row r="344" spans="3:7" s="123" customFormat="1" x14ac:dyDescent="0.2">
      <c r="C344" s="120"/>
      <c r="E344" s="122"/>
      <c r="F344" s="122"/>
      <c r="G344" s="122"/>
    </row>
    <row r="345" spans="3:7" s="123" customFormat="1" x14ac:dyDescent="0.2">
      <c r="C345" s="120"/>
      <c r="E345" s="122"/>
      <c r="F345" s="122"/>
      <c r="G345" s="122"/>
    </row>
    <row r="346" spans="3:7" s="123" customFormat="1" x14ac:dyDescent="0.2">
      <c r="C346" s="120"/>
      <c r="E346" s="122"/>
      <c r="F346" s="122"/>
      <c r="G346" s="122"/>
    </row>
    <row r="347" spans="3:7" s="123" customFormat="1" x14ac:dyDescent="0.2">
      <c r="C347" s="120"/>
      <c r="E347" s="122"/>
      <c r="F347" s="122"/>
      <c r="G347" s="122"/>
    </row>
    <row r="348" spans="3:7" s="123" customFormat="1" x14ac:dyDescent="0.2">
      <c r="C348" s="120"/>
      <c r="E348" s="122"/>
      <c r="F348" s="122"/>
      <c r="G348" s="122"/>
    </row>
    <row r="349" spans="3:7" s="123" customFormat="1" x14ac:dyDescent="0.2">
      <c r="C349" s="120"/>
      <c r="E349" s="122"/>
      <c r="F349" s="122"/>
      <c r="G349" s="122"/>
    </row>
    <row r="350" spans="3:7" s="123" customFormat="1" x14ac:dyDescent="0.2">
      <c r="C350" s="120"/>
      <c r="E350" s="122"/>
      <c r="F350" s="122"/>
      <c r="G350" s="122"/>
    </row>
    <row r="351" spans="3:7" s="123" customFormat="1" x14ac:dyDescent="0.2">
      <c r="C351" s="120"/>
      <c r="E351" s="122"/>
      <c r="F351" s="122"/>
      <c r="G351" s="122"/>
    </row>
    <row r="352" spans="3:7" s="123" customFormat="1" x14ac:dyDescent="0.2">
      <c r="C352" s="120"/>
      <c r="E352" s="122"/>
      <c r="F352" s="122"/>
      <c r="G352" s="122"/>
    </row>
    <row r="353" spans="3:7" s="123" customFormat="1" x14ac:dyDescent="0.2">
      <c r="C353" s="120"/>
      <c r="E353" s="122"/>
      <c r="F353" s="122"/>
      <c r="G353" s="122"/>
    </row>
    <row r="354" spans="3:7" x14ac:dyDescent="0.2">
      <c r="C354" s="120"/>
      <c r="D354" s="123"/>
    </row>
    <row r="355" spans="3:7" x14ac:dyDescent="0.2">
      <c r="C355" s="120"/>
      <c r="D355" s="123"/>
    </row>
    <row r="356" spans="3:7" x14ac:dyDescent="0.2">
      <c r="C356" s="120"/>
      <c r="D356" s="123"/>
    </row>
    <row r="357" spans="3:7" x14ac:dyDescent="0.2">
      <c r="C357" s="120"/>
      <c r="D357" s="123"/>
    </row>
  </sheetData>
  <mergeCells count="2">
    <mergeCell ref="A1:G1"/>
    <mergeCell ref="A2:G2"/>
  </mergeCells>
  <printOptions horizontalCentered="1"/>
  <pageMargins left="0.7" right="0.7" top="0.75" bottom="0.75" header="0.3" footer="0.3"/>
  <pageSetup paperSize="9" scale="71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8"/>
  <sheetViews>
    <sheetView showWhiteSpace="0" zoomScaleNormal="100" zoomScaleSheetLayoutView="82" workbookViewId="0">
      <pane xSplit="2" ySplit="2" topLeftCell="C3" activePane="bottomRight" state="frozen"/>
      <selection activeCell="G8" sqref="G8"/>
      <selection pane="topRight" activeCell="G8" sqref="G8"/>
      <selection pane="bottomLeft" activeCell="G8" sqref="G8"/>
      <selection pane="bottomRight" sqref="A1:XFD1048576"/>
    </sheetView>
  </sheetViews>
  <sheetFormatPr defaultColWidth="11.42578125" defaultRowHeight="12.75" outlineLevelRow="1" x14ac:dyDescent="0.2"/>
  <cols>
    <col min="1" max="1" width="8.5703125" style="18" customWidth="1"/>
    <col min="2" max="2" width="49.85546875" style="2" customWidth="1"/>
    <col min="3" max="3" width="14.42578125" style="6" customWidth="1"/>
    <col min="4" max="4" width="14" style="8" customWidth="1"/>
    <col min="5" max="5" width="8.85546875" style="8" customWidth="1"/>
    <col min="6" max="16384" width="11.42578125" style="27"/>
  </cols>
  <sheetData>
    <row r="1" spans="1:5" ht="34.5" customHeight="1" x14ac:dyDescent="0.2">
      <c r="A1" s="311" t="s">
        <v>743</v>
      </c>
      <c r="B1" s="311"/>
      <c r="C1" s="311"/>
      <c r="D1" s="312"/>
      <c r="E1" s="312"/>
    </row>
    <row r="2" spans="1:5" s="85" customFormat="1" ht="34.5" customHeight="1" x14ac:dyDescent="0.2">
      <c r="A2" s="87" t="s">
        <v>742</v>
      </c>
      <c r="B2" s="86" t="s">
        <v>741</v>
      </c>
      <c r="C2" s="20" t="s">
        <v>110</v>
      </c>
      <c r="D2" s="20" t="s">
        <v>740</v>
      </c>
      <c r="E2" s="25" t="s">
        <v>98</v>
      </c>
    </row>
    <row r="3" spans="1:5" s="80" customFormat="1" ht="13.5" customHeight="1" x14ac:dyDescent="0.2">
      <c r="A3" s="84"/>
      <c r="B3" s="83"/>
      <c r="C3" s="82" t="e">
        <f>#REF!+#REF!-'posebni dio '!#REF!</f>
        <v>#REF!</v>
      </c>
      <c r="D3" s="82"/>
      <c r="E3" s="81">
        <f t="shared" ref="E3:E66" si="0">IF(ISERROR(D3/C3*100),0,D3/C3*100)</f>
        <v>0</v>
      </c>
    </row>
    <row r="4" spans="1:5" ht="30" customHeight="1" x14ac:dyDescent="0.25">
      <c r="A4" s="79" t="s">
        <v>739</v>
      </c>
      <c r="B4" s="26" t="s">
        <v>738</v>
      </c>
      <c r="C4" s="7">
        <f>C5+C83+C153+C227</f>
        <v>11736000.030000001</v>
      </c>
      <c r="D4" s="7"/>
      <c r="E4" s="52">
        <f t="shared" si="0"/>
        <v>0</v>
      </c>
    </row>
    <row r="5" spans="1:5" ht="24" customHeight="1" x14ac:dyDescent="0.25">
      <c r="A5" s="74"/>
      <c r="B5" s="74" t="s">
        <v>75</v>
      </c>
      <c r="C5" s="7">
        <f>C6+C69</f>
        <v>7818997.9100000001</v>
      </c>
      <c r="D5" s="7"/>
      <c r="E5" s="52">
        <f t="shared" si="0"/>
        <v>0</v>
      </c>
    </row>
    <row r="6" spans="1:5" ht="23.25" customHeight="1" x14ac:dyDescent="0.2">
      <c r="A6" s="10">
        <v>100</v>
      </c>
      <c r="B6" s="9" t="s">
        <v>439</v>
      </c>
      <c r="C6" s="7">
        <f>C8+C52+C61</f>
        <v>7393038.9100000001</v>
      </c>
      <c r="D6" s="7"/>
      <c r="E6" s="52">
        <f t="shared" si="0"/>
        <v>0</v>
      </c>
    </row>
    <row r="7" spans="1:5" x14ac:dyDescent="0.2">
      <c r="D7" s="6"/>
      <c r="E7" s="52">
        <f t="shared" si="0"/>
        <v>0</v>
      </c>
    </row>
    <row r="8" spans="1:5" ht="12.75" customHeight="1" x14ac:dyDescent="0.2">
      <c r="A8" s="60" t="s">
        <v>633</v>
      </c>
      <c r="B8" s="5" t="s">
        <v>437</v>
      </c>
      <c r="C8" s="7">
        <f>C9</f>
        <v>7256788.9100000001</v>
      </c>
      <c r="D8" s="7"/>
      <c r="E8" s="52">
        <f t="shared" si="0"/>
        <v>0</v>
      </c>
    </row>
    <row r="9" spans="1:5" s="61" customFormat="1" ht="14.25" customHeight="1" x14ac:dyDescent="0.2">
      <c r="A9" s="60">
        <v>3</v>
      </c>
      <c r="B9" s="67" t="s">
        <v>66</v>
      </c>
      <c r="C9" s="7">
        <f>C10+C19+C43+C48</f>
        <v>7256788.9100000001</v>
      </c>
      <c r="D9" s="7"/>
      <c r="E9" s="52">
        <f t="shared" si="0"/>
        <v>0</v>
      </c>
    </row>
    <row r="10" spans="1:5" s="61" customFormat="1" ht="14.25" customHeight="1" x14ac:dyDescent="0.2">
      <c r="A10" s="60">
        <v>31</v>
      </c>
      <c r="B10" s="53" t="s">
        <v>43</v>
      </c>
      <c r="C10" s="7">
        <f>C11+C13+C15</f>
        <v>2833262.52</v>
      </c>
      <c r="D10" s="7"/>
      <c r="E10" s="52">
        <f t="shared" si="0"/>
        <v>0</v>
      </c>
    </row>
    <row r="11" spans="1:5" s="61" customFormat="1" ht="14.25" customHeight="1" x14ac:dyDescent="0.2">
      <c r="A11" s="60">
        <v>311</v>
      </c>
      <c r="B11" s="53" t="s">
        <v>436</v>
      </c>
      <c r="C11" s="7">
        <f>C12</f>
        <v>2286089.52</v>
      </c>
      <c r="D11" s="7"/>
      <c r="E11" s="52">
        <f t="shared" si="0"/>
        <v>0</v>
      </c>
    </row>
    <row r="12" spans="1:5" s="70" customFormat="1" ht="14.25" customHeight="1" x14ac:dyDescent="0.2">
      <c r="A12" s="19">
        <v>3111</v>
      </c>
      <c r="B12" s="19" t="s">
        <v>44</v>
      </c>
      <c r="C12" s="6">
        <v>2286089.52</v>
      </c>
      <c r="D12" s="15">
        <v>1984907.91</v>
      </c>
      <c r="E12" s="49">
        <f t="shared" si="0"/>
        <v>86.825467359650901</v>
      </c>
    </row>
    <row r="13" spans="1:5" s="70" customFormat="1" ht="14.25" hidden="1" customHeight="1" outlineLevel="1" x14ac:dyDescent="0.2">
      <c r="A13" s="41" t="s">
        <v>435</v>
      </c>
      <c r="B13" s="41" t="s">
        <v>434</v>
      </c>
      <c r="C13" s="40">
        <f>C14</f>
        <v>88209</v>
      </c>
      <c r="D13" s="39"/>
      <c r="E13" s="38">
        <f t="shared" si="0"/>
        <v>0</v>
      </c>
    </row>
    <row r="14" spans="1:5" s="70" customFormat="1" ht="14.25" hidden="1" customHeight="1" outlineLevel="1" x14ac:dyDescent="0.2">
      <c r="A14" s="41" t="s">
        <v>433</v>
      </c>
      <c r="B14" s="41" t="s">
        <v>432</v>
      </c>
      <c r="C14" s="40">
        <v>88209</v>
      </c>
      <c r="D14" s="39"/>
      <c r="E14" s="38">
        <f t="shared" si="0"/>
        <v>0</v>
      </c>
    </row>
    <row r="15" spans="1:5" s="70" customFormat="1" ht="14.25" hidden="1" customHeight="1" outlineLevel="1" x14ac:dyDescent="0.2">
      <c r="A15" s="41" t="s">
        <v>431</v>
      </c>
      <c r="B15" s="41" t="s">
        <v>430</v>
      </c>
      <c r="C15" s="40">
        <f>C17+C18</f>
        <v>458964</v>
      </c>
      <c r="D15" s="39"/>
      <c r="E15" s="38">
        <f t="shared" si="0"/>
        <v>0</v>
      </c>
    </row>
    <row r="16" spans="1:5" s="70" customFormat="1" ht="14.25" hidden="1" customHeight="1" outlineLevel="1" x14ac:dyDescent="0.2">
      <c r="A16" s="41" t="s">
        <v>429</v>
      </c>
      <c r="B16" s="41" t="s">
        <v>428</v>
      </c>
      <c r="C16" s="40">
        <v>0</v>
      </c>
      <c r="D16" s="39"/>
      <c r="E16" s="38">
        <f t="shared" si="0"/>
        <v>0</v>
      </c>
    </row>
    <row r="17" spans="1:5" s="70" customFormat="1" ht="14.25" hidden="1" customHeight="1" outlineLevel="1" x14ac:dyDescent="0.2">
      <c r="A17" s="41" t="s">
        <v>427</v>
      </c>
      <c r="B17" s="41" t="s">
        <v>426</v>
      </c>
      <c r="C17" s="40">
        <v>402534</v>
      </c>
      <c r="D17" s="39"/>
      <c r="E17" s="38">
        <f t="shared" si="0"/>
        <v>0</v>
      </c>
    </row>
    <row r="18" spans="1:5" s="70" customFormat="1" ht="14.25" hidden="1" customHeight="1" outlineLevel="1" x14ac:dyDescent="0.2">
      <c r="A18" s="41" t="s">
        <v>425</v>
      </c>
      <c r="B18" s="41" t="s">
        <v>424</v>
      </c>
      <c r="C18" s="40">
        <v>56430</v>
      </c>
      <c r="D18" s="39"/>
      <c r="E18" s="38">
        <f t="shared" si="0"/>
        <v>0</v>
      </c>
    </row>
    <row r="19" spans="1:5" s="70" customFormat="1" ht="14.25" hidden="1" customHeight="1" outlineLevel="1" x14ac:dyDescent="0.2">
      <c r="A19" s="41" t="s">
        <v>423</v>
      </c>
      <c r="B19" s="41" t="s">
        <v>422</v>
      </c>
      <c r="C19" s="40">
        <f>C20+C24+C28+C37</f>
        <v>1772425.9900000002</v>
      </c>
      <c r="D19" s="39"/>
      <c r="E19" s="38">
        <f t="shared" si="0"/>
        <v>0</v>
      </c>
    </row>
    <row r="20" spans="1:5" s="70" customFormat="1" ht="14.25" hidden="1" customHeight="1" outlineLevel="1" x14ac:dyDescent="0.2">
      <c r="A20" s="41" t="s">
        <v>421</v>
      </c>
      <c r="B20" s="41" t="s">
        <v>420</v>
      </c>
      <c r="C20" s="40">
        <f>C21+C22+C23</f>
        <v>273009.78000000003</v>
      </c>
      <c r="D20" s="39"/>
      <c r="E20" s="38">
        <f t="shared" si="0"/>
        <v>0</v>
      </c>
    </row>
    <row r="21" spans="1:5" s="70" customFormat="1" ht="14.25" hidden="1" customHeight="1" outlineLevel="1" x14ac:dyDescent="0.2">
      <c r="A21" s="41" t="s">
        <v>419</v>
      </c>
      <c r="B21" s="41" t="s">
        <v>418</v>
      </c>
      <c r="C21" s="40">
        <v>151107.83000000002</v>
      </c>
      <c r="D21" s="39"/>
      <c r="E21" s="38">
        <f t="shared" si="0"/>
        <v>0</v>
      </c>
    </row>
    <row r="22" spans="1:5" s="70" customFormat="1" ht="14.25" hidden="1" customHeight="1" outlineLevel="1" x14ac:dyDescent="0.2">
      <c r="A22" s="41" t="s">
        <v>417</v>
      </c>
      <c r="B22" s="41" t="s">
        <v>416</v>
      </c>
      <c r="C22" s="40">
        <v>72937.149999999994</v>
      </c>
      <c r="D22" s="39"/>
      <c r="E22" s="38">
        <f t="shared" si="0"/>
        <v>0</v>
      </c>
    </row>
    <row r="23" spans="1:5" s="70" customFormat="1" ht="14.25" hidden="1" customHeight="1" outlineLevel="1" x14ac:dyDescent="0.2">
      <c r="A23" s="41" t="s">
        <v>415</v>
      </c>
      <c r="B23" s="41" t="s">
        <v>414</v>
      </c>
      <c r="C23" s="40">
        <v>48964.800000000003</v>
      </c>
      <c r="D23" s="39"/>
      <c r="E23" s="38">
        <f t="shared" si="0"/>
        <v>0</v>
      </c>
    </row>
    <row r="24" spans="1:5" s="70" customFormat="1" ht="14.25" hidden="1" customHeight="1" outlineLevel="1" x14ac:dyDescent="0.2">
      <c r="A24" s="41" t="s">
        <v>413</v>
      </c>
      <c r="B24" s="41" t="s">
        <v>412</v>
      </c>
      <c r="C24" s="40">
        <f>C25+C26+C27</f>
        <v>180381.45</v>
      </c>
      <c r="D24" s="39"/>
      <c r="E24" s="38">
        <f t="shared" si="0"/>
        <v>0</v>
      </c>
    </row>
    <row r="25" spans="1:5" s="70" customFormat="1" ht="14.25" hidden="1" customHeight="1" outlineLevel="1" x14ac:dyDescent="0.2">
      <c r="A25" s="41" t="s">
        <v>411</v>
      </c>
      <c r="B25" s="41" t="s">
        <v>410</v>
      </c>
      <c r="C25" s="40">
        <v>73811.199999999997</v>
      </c>
      <c r="D25" s="39"/>
      <c r="E25" s="38">
        <f t="shared" si="0"/>
        <v>0</v>
      </c>
    </row>
    <row r="26" spans="1:5" s="70" customFormat="1" ht="14.25" hidden="1" customHeight="1" outlineLevel="1" x14ac:dyDescent="0.2">
      <c r="A26" s="41" t="s">
        <v>409</v>
      </c>
      <c r="B26" s="41" t="s">
        <v>408</v>
      </c>
      <c r="C26" s="40">
        <f>191268.75-100000</f>
        <v>91268.75</v>
      </c>
      <c r="D26" s="39"/>
      <c r="E26" s="38">
        <f t="shared" si="0"/>
        <v>0</v>
      </c>
    </row>
    <row r="27" spans="1:5" s="70" customFormat="1" ht="14.25" hidden="1" customHeight="1" outlineLevel="1" x14ac:dyDescent="0.2">
      <c r="A27" s="41" t="s">
        <v>407</v>
      </c>
      <c r="B27" s="41" t="s">
        <v>406</v>
      </c>
      <c r="C27" s="40">
        <v>15301.5</v>
      </c>
      <c r="D27" s="39"/>
      <c r="E27" s="38">
        <f t="shared" si="0"/>
        <v>0</v>
      </c>
    </row>
    <row r="28" spans="1:5" s="70" customFormat="1" ht="14.25" hidden="1" customHeight="1" outlineLevel="1" x14ac:dyDescent="0.2">
      <c r="A28" s="41" t="s">
        <v>405</v>
      </c>
      <c r="B28" s="41" t="s">
        <v>404</v>
      </c>
      <c r="C28" s="40">
        <f>C29+C30+C31+C32+C33+C34+C35+C36</f>
        <v>987890.02500000002</v>
      </c>
      <c r="D28" s="39"/>
      <c r="E28" s="38">
        <f t="shared" si="0"/>
        <v>0</v>
      </c>
    </row>
    <row r="29" spans="1:5" s="70" customFormat="1" ht="14.25" hidden="1" customHeight="1" outlineLevel="1" x14ac:dyDescent="0.2">
      <c r="A29" s="41" t="s">
        <v>403</v>
      </c>
      <c r="B29" s="41" t="s">
        <v>402</v>
      </c>
      <c r="C29" s="40">
        <v>99459.75</v>
      </c>
      <c r="D29" s="39"/>
      <c r="E29" s="38">
        <f t="shared" si="0"/>
        <v>0</v>
      </c>
    </row>
    <row r="30" spans="1:5" s="70" customFormat="1" ht="14.25" hidden="1" customHeight="1" outlineLevel="1" x14ac:dyDescent="0.2">
      <c r="A30" s="41" t="s">
        <v>401</v>
      </c>
      <c r="B30" s="41" t="s">
        <v>400</v>
      </c>
      <c r="C30" s="40">
        <v>45904.5</v>
      </c>
      <c r="D30" s="39"/>
      <c r="E30" s="38">
        <f t="shared" si="0"/>
        <v>0</v>
      </c>
    </row>
    <row r="31" spans="1:5" s="70" customFormat="1" ht="14.25" hidden="1" customHeight="1" outlineLevel="1" x14ac:dyDescent="0.2">
      <c r="A31" s="41" t="s">
        <v>399</v>
      </c>
      <c r="B31" s="41" t="s">
        <v>398</v>
      </c>
      <c r="C31" s="40">
        <v>30603</v>
      </c>
      <c r="D31" s="39"/>
      <c r="E31" s="38">
        <f t="shared" si="0"/>
        <v>0</v>
      </c>
    </row>
    <row r="32" spans="1:5" s="61" customFormat="1" ht="14.25" customHeight="1" collapsed="1" x14ac:dyDescent="0.2">
      <c r="A32" s="53">
        <v>312</v>
      </c>
      <c r="B32" s="60" t="s">
        <v>45</v>
      </c>
      <c r="C32" s="14">
        <f>316231-100000</f>
        <v>216231</v>
      </c>
      <c r="D32" s="14"/>
      <c r="E32" s="52">
        <f t="shared" si="0"/>
        <v>0</v>
      </c>
    </row>
    <row r="33" spans="1:5" s="70" customFormat="1" ht="14.25" customHeight="1" x14ac:dyDescent="0.2">
      <c r="A33" s="19">
        <v>3121</v>
      </c>
      <c r="B33" s="19" t="s">
        <v>45</v>
      </c>
      <c r="C33" s="6">
        <v>63753.75</v>
      </c>
      <c r="D33" s="15">
        <v>45712.63</v>
      </c>
      <c r="E33" s="49">
        <f t="shared" si="0"/>
        <v>71.701868517538188</v>
      </c>
    </row>
    <row r="34" spans="1:5" s="70" customFormat="1" ht="14.25" hidden="1" customHeight="1" outlineLevel="1" x14ac:dyDescent="0.2">
      <c r="A34" s="50" t="s">
        <v>397</v>
      </c>
      <c r="B34" s="41" t="s">
        <v>388</v>
      </c>
      <c r="C34" s="40">
        <f>285104.025-100000</f>
        <v>185104.02500000002</v>
      </c>
      <c r="D34" s="39"/>
      <c r="E34" s="38">
        <f t="shared" si="0"/>
        <v>0</v>
      </c>
    </row>
    <row r="35" spans="1:5" s="70" customFormat="1" ht="14.25" hidden="1" customHeight="1" outlineLevel="1" x14ac:dyDescent="0.2">
      <c r="A35" s="50" t="s">
        <v>396</v>
      </c>
      <c r="B35" s="41" t="s">
        <v>384</v>
      </c>
      <c r="C35" s="40">
        <v>193819</v>
      </c>
      <c r="D35" s="39"/>
      <c r="E35" s="38">
        <f t="shared" si="0"/>
        <v>0</v>
      </c>
    </row>
    <row r="36" spans="1:5" s="70" customFormat="1" ht="14.25" hidden="1" customHeight="1" outlineLevel="1" x14ac:dyDescent="0.2">
      <c r="A36" s="41" t="s">
        <v>395</v>
      </c>
      <c r="B36" s="41" t="s">
        <v>394</v>
      </c>
      <c r="C36" s="40">
        <v>153015</v>
      </c>
      <c r="D36" s="39"/>
      <c r="E36" s="38">
        <f t="shared" si="0"/>
        <v>0</v>
      </c>
    </row>
    <row r="37" spans="1:5" s="70" customFormat="1" ht="14.25" hidden="1" customHeight="1" outlineLevel="1" x14ac:dyDescent="0.2">
      <c r="A37" s="50" t="s">
        <v>393</v>
      </c>
      <c r="B37" s="41" t="s">
        <v>392</v>
      </c>
      <c r="C37" s="40">
        <f>C38+C39+C40+C41+C42</f>
        <v>331144.73499999999</v>
      </c>
      <c r="D37" s="39"/>
      <c r="E37" s="38">
        <f t="shared" si="0"/>
        <v>0</v>
      </c>
    </row>
    <row r="38" spans="1:5" s="70" customFormat="1" ht="14.25" hidden="1" customHeight="1" outlineLevel="1" x14ac:dyDescent="0.2">
      <c r="A38" s="50" t="s">
        <v>391</v>
      </c>
      <c r="B38" s="41" t="s">
        <v>390</v>
      </c>
      <c r="C38" s="40">
        <v>11009</v>
      </c>
      <c r="D38" s="39"/>
      <c r="E38" s="38">
        <f t="shared" si="0"/>
        <v>0</v>
      </c>
    </row>
    <row r="39" spans="1:5" s="70" customFormat="1" ht="14.25" hidden="1" customHeight="1" outlineLevel="1" x14ac:dyDescent="0.2">
      <c r="A39" s="50" t="s">
        <v>389</v>
      </c>
      <c r="B39" s="41" t="s">
        <v>388</v>
      </c>
      <c r="C39" s="40">
        <v>38253.75</v>
      </c>
      <c r="D39" s="39"/>
      <c r="E39" s="38">
        <f t="shared" si="0"/>
        <v>0</v>
      </c>
    </row>
    <row r="40" spans="1:5" s="70" customFormat="1" ht="14.25" hidden="1" customHeight="1" outlineLevel="1" x14ac:dyDescent="0.2">
      <c r="A40" s="50" t="s">
        <v>387</v>
      </c>
      <c r="B40" s="41" t="s">
        <v>386</v>
      </c>
      <c r="C40" s="40">
        <f>295675.985-90000</f>
        <v>205675.98499999999</v>
      </c>
      <c r="D40" s="39"/>
      <c r="E40" s="38">
        <f t="shared" si="0"/>
        <v>0</v>
      </c>
    </row>
    <row r="41" spans="1:5" s="70" customFormat="1" ht="14.25" hidden="1" customHeight="1" outlineLevel="1" x14ac:dyDescent="0.2">
      <c r="A41" s="41" t="s">
        <v>385</v>
      </c>
      <c r="B41" s="41" t="s">
        <v>384</v>
      </c>
      <c r="C41" s="40">
        <v>61206</v>
      </c>
      <c r="D41" s="39"/>
      <c r="E41" s="38">
        <f t="shared" si="0"/>
        <v>0</v>
      </c>
    </row>
    <row r="42" spans="1:5" s="70" customFormat="1" ht="14.25" hidden="1" customHeight="1" outlineLevel="1" x14ac:dyDescent="0.2">
      <c r="A42" s="41" t="s">
        <v>383</v>
      </c>
      <c r="B42" s="41" t="s">
        <v>382</v>
      </c>
      <c r="C42" s="40">
        <v>15000</v>
      </c>
      <c r="D42" s="39"/>
      <c r="E42" s="38">
        <f t="shared" si="0"/>
        <v>0</v>
      </c>
    </row>
    <row r="43" spans="1:5" s="70" customFormat="1" ht="14.25" hidden="1" customHeight="1" outlineLevel="1" x14ac:dyDescent="0.2">
      <c r="A43" s="41" t="s">
        <v>381</v>
      </c>
      <c r="B43" s="41" t="s">
        <v>380</v>
      </c>
      <c r="C43" s="40">
        <f>C44</f>
        <v>69913.399999999994</v>
      </c>
      <c r="D43" s="39"/>
      <c r="E43" s="38">
        <f t="shared" si="0"/>
        <v>0</v>
      </c>
    </row>
    <row r="44" spans="1:5" s="70" customFormat="1" ht="14.25" hidden="1" customHeight="1" outlineLevel="1" x14ac:dyDescent="0.2">
      <c r="A44" s="41" t="s">
        <v>379</v>
      </c>
      <c r="B44" s="41" t="s">
        <v>378</v>
      </c>
      <c r="C44" s="40">
        <f>C45+C47+C46</f>
        <v>69913.399999999994</v>
      </c>
      <c r="D44" s="39"/>
      <c r="E44" s="38">
        <f t="shared" si="0"/>
        <v>0</v>
      </c>
    </row>
    <row r="45" spans="1:5" s="70" customFormat="1" ht="14.25" hidden="1" customHeight="1" outlineLevel="1" x14ac:dyDescent="0.2">
      <c r="A45" s="41" t="s">
        <v>377</v>
      </c>
      <c r="B45" s="41" t="s">
        <v>376</v>
      </c>
      <c r="C45" s="40">
        <v>47108.4</v>
      </c>
      <c r="D45" s="39"/>
      <c r="E45" s="38">
        <f t="shared" si="0"/>
        <v>0</v>
      </c>
    </row>
    <row r="46" spans="1:5" s="70" customFormat="1" ht="14.25" hidden="1" customHeight="1" outlineLevel="1" x14ac:dyDescent="0.2">
      <c r="A46" s="41" t="s">
        <v>375</v>
      </c>
      <c r="B46" s="41" t="s">
        <v>374</v>
      </c>
      <c r="C46" s="40">
        <v>9152</v>
      </c>
      <c r="D46" s="39"/>
      <c r="E46" s="38">
        <f t="shared" si="0"/>
        <v>0</v>
      </c>
    </row>
    <row r="47" spans="1:5" s="70" customFormat="1" ht="14.25" hidden="1" customHeight="1" outlineLevel="1" x14ac:dyDescent="0.2">
      <c r="A47" s="41" t="s">
        <v>373</v>
      </c>
      <c r="B47" s="41" t="s">
        <v>372</v>
      </c>
      <c r="C47" s="40">
        <v>13653</v>
      </c>
      <c r="D47" s="39"/>
      <c r="E47" s="38">
        <f t="shared" si="0"/>
        <v>0</v>
      </c>
    </row>
    <row r="48" spans="1:5" s="70" customFormat="1" ht="14.25" hidden="1" customHeight="1" outlineLevel="1" x14ac:dyDescent="0.2">
      <c r="A48" s="41" t="s">
        <v>371</v>
      </c>
      <c r="B48" s="41" t="s">
        <v>370</v>
      </c>
      <c r="C48" s="40">
        <f>C49</f>
        <v>2581187</v>
      </c>
      <c r="D48" s="39"/>
      <c r="E48" s="38">
        <f t="shared" si="0"/>
        <v>0</v>
      </c>
    </row>
    <row r="49" spans="1:5" s="70" customFormat="1" ht="14.25" hidden="1" customHeight="1" outlineLevel="1" x14ac:dyDescent="0.2">
      <c r="A49" s="50"/>
      <c r="B49" s="41"/>
      <c r="C49" s="40">
        <f>C50</f>
        <v>2581187</v>
      </c>
      <c r="D49" s="39"/>
      <c r="E49" s="38">
        <f t="shared" si="0"/>
        <v>0</v>
      </c>
    </row>
    <row r="50" spans="1:5" s="61" customFormat="1" ht="14.25" customHeight="1" collapsed="1" x14ac:dyDescent="0.2">
      <c r="A50" s="53">
        <v>313</v>
      </c>
      <c r="B50" s="60" t="s">
        <v>46</v>
      </c>
      <c r="C50" s="14">
        <f>2435000+146187</f>
        <v>2581187</v>
      </c>
      <c r="D50" s="14"/>
      <c r="E50" s="52">
        <f t="shared" si="0"/>
        <v>0</v>
      </c>
    </row>
    <row r="51" spans="1:5" s="61" customFormat="1" ht="14.25" customHeight="1" x14ac:dyDescent="0.2">
      <c r="A51" s="65">
        <v>3131</v>
      </c>
      <c r="B51" s="65" t="s">
        <v>108</v>
      </c>
      <c r="C51" s="6"/>
      <c r="D51" s="15"/>
      <c r="E51" s="49">
        <f t="shared" si="0"/>
        <v>0</v>
      </c>
    </row>
    <row r="52" spans="1:5" s="61" customFormat="1" ht="14.25" hidden="1" customHeight="1" outlineLevel="1" x14ac:dyDescent="0.2">
      <c r="A52" s="41" t="s">
        <v>369</v>
      </c>
      <c r="B52" s="41" t="s">
        <v>368</v>
      </c>
      <c r="C52" s="40">
        <f>C53</f>
        <v>56250</v>
      </c>
      <c r="D52" s="39"/>
      <c r="E52" s="38">
        <f t="shared" si="0"/>
        <v>0</v>
      </c>
    </row>
    <row r="53" spans="1:5" s="61" customFormat="1" ht="14.25" hidden="1" customHeight="1" outlineLevel="1" x14ac:dyDescent="0.2">
      <c r="A53" s="41" t="s">
        <v>367</v>
      </c>
      <c r="B53" s="41" t="s">
        <v>366</v>
      </c>
      <c r="C53" s="40">
        <f>C54</f>
        <v>56250</v>
      </c>
      <c r="D53" s="39"/>
      <c r="E53" s="38">
        <f t="shared" si="0"/>
        <v>0</v>
      </c>
    </row>
    <row r="54" spans="1:5" s="61" customFormat="1" ht="14.25" hidden="1" customHeight="1" outlineLevel="1" x14ac:dyDescent="0.2">
      <c r="A54" s="41" t="s">
        <v>365</v>
      </c>
      <c r="B54" s="41" t="s">
        <v>364</v>
      </c>
      <c r="C54" s="40">
        <f>C55</f>
        <v>56250</v>
      </c>
      <c r="D54" s="39"/>
      <c r="E54" s="38">
        <f t="shared" si="0"/>
        <v>0</v>
      </c>
    </row>
    <row r="55" spans="1:5" ht="14.25" customHeight="1" collapsed="1" x14ac:dyDescent="0.2">
      <c r="A55" s="19">
        <v>3132</v>
      </c>
      <c r="B55" s="19" t="s">
        <v>79</v>
      </c>
      <c r="C55" s="6">
        <f>C56+C57+C58</f>
        <v>56250</v>
      </c>
      <c r="D55" s="15"/>
      <c r="E55" s="49">
        <f t="shared" si="0"/>
        <v>0</v>
      </c>
    </row>
    <row r="56" spans="1:5" ht="14.25" hidden="1" customHeight="1" outlineLevel="1" x14ac:dyDescent="0.2">
      <c r="A56" s="41" t="s">
        <v>363</v>
      </c>
      <c r="B56" s="41" t="s">
        <v>362</v>
      </c>
      <c r="C56" s="40">
        <f>26250-5000</f>
        <v>21250</v>
      </c>
      <c r="D56" s="39"/>
      <c r="E56" s="38">
        <f t="shared" si="0"/>
        <v>0</v>
      </c>
    </row>
    <row r="57" spans="1:5" ht="14.25" hidden="1" customHeight="1" outlineLevel="1" x14ac:dyDescent="0.2">
      <c r="A57" s="41" t="s">
        <v>361</v>
      </c>
      <c r="B57" s="41" t="s">
        <v>360</v>
      </c>
      <c r="C57" s="40">
        <v>15000</v>
      </c>
      <c r="D57" s="39"/>
      <c r="E57" s="38">
        <f t="shared" si="0"/>
        <v>0</v>
      </c>
    </row>
    <row r="58" spans="1:5" ht="14.25" hidden="1" customHeight="1" outlineLevel="1" x14ac:dyDescent="0.2">
      <c r="A58" s="41" t="s">
        <v>359</v>
      </c>
      <c r="B58" s="41" t="s">
        <v>358</v>
      </c>
      <c r="C58" s="40">
        <f>15000+5000</f>
        <v>20000</v>
      </c>
      <c r="D58" s="39"/>
      <c r="E58" s="38">
        <f t="shared" si="0"/>
        <v>0</v>
      </c>
    </row>
    <row r="59" spans="1:5" ht="14.25" customHeight="1" collapsed="1" x14ac:dyDescent="0.2">
      <c r="A59" s="19">
        <v>3133</v>
      </c>
      <c r="B59" s="19" t="s">
        <v>80</v>
      </c>
      <c r="D59" s="15"/>
      <c r="E59" s="49">
        <f t="shared" si="0"/>
        <v>0</v>
      </c>
    </row>
    <row r="60" spans="1:5" ht="14.25" hidden="1" customHeight="1" outlineLevel="1" x14ac:dyDescent="0.2">
      <c r="A60" s="41" t="s">
        <v>357</v>
      </c>
      <c r="B60" s="41" t="s">
        <v>356</v>
      </c>
      <c r="C60" s="40">
        <f>C61</f>
        <v>80000</v>
      </c>
      <c r="D60" s="39"/>
      <c r="E60" s="38">
        <f t="shared" si="0"/>
        <v>0</v>
      </c>
    </row>
    <row r="61" spans="1:5" s="61" customFormat="1" ht="14.25" customHeight="1" collapsed="1" x14ac:dyDescent="0.2">
      <c r="A61" s="53">
        <v>32</v>
      </c>
      <c r="B61" s="11" t="s">
        <v>2</v>
      </c>
      <c r="C61" s="14">
        <f>C65+C62</f>
        <v>80000</v>
      </c>
      <c r="D61" s="14"/>
      <c r="E61" s="52">
        <f t="shared" si="0"/>
        <v>0</v>
      </c>
    </row>
    <row r="62" spans="1:5" s="61" customFormat="1" ht="14.25" customHeight="1" x14ac:dyDescent="0.2">
      <c r="A62" s="53">
        <v>321</v>
      </c>
      <c r="B62" s="11" t="s">
        <v>6</v>
      </c>
      <c r="C62" s="14">
        <f>C63</f>
        <v>5000</v>
      </c>
      <c r="D62" s="14"/>
      <c r="E62" s="52">
        <f t="shared" si="0"/>
        <v>0</v>
      </c>
    </row>
    <row r="63" spans="1:5" s="70" customFormat="1" ht="14.25" customHeight="1" x14ac:dyDescent="0.2">
      <c r="A63" s="19">
        <v>3211</v>
      </c>
      <c r="B63" s="22" t="s">
        <v>47</v>
      </c>
      <c r="C63" s="15">
        <f>C64</f>
        <v>5000</v>
      </c>
      <c r="D63" s="15"/>
      <c r="E63" s="49">
        <f t="shared" si="0"/>
        <v>0</v>
      </c>
    </row>
    <row r="64" spans="1:5" s="70" customFormat="1" ht="14.25" hidden="1" customHeight="1" outlineLevel="1" x14ac:dyDescent="0.2">
      <c r="A64" s="41" t="s">
        <v>355</v>
      </c>
      <c r="B64" s="41" t="s">
        <v>354</v>
      </c>
      <c r="C64" s="40">
        <v>5000</v>
      </c>
      <c r="D64" s="39"/>
      <c r="E64" s="38">
        <f t="shared" si="0"/>
        <v>0</v>
      </c>
    </row>
    <row r="65" spans="1:5" s="70" customFormat="1" ht="14.25" hidden="1" customHeight="1" outlineLevel="1" x14ac:dyDescent="0.2">
      <c r="A65" s="41" t="s">
        <v>353</v>
      </c>
      <c r="B65" s="41" t="s">
        <v>352</v>
      </c>
      <c r="C65" s="40">
        <f>C66</f>
        <v>75000</v>
      </c>
      <c r="D65" s="39"/>
      <c r="E65" s="38">
        <f t="shared" si="0"/>
        <v>0</v>
      </c>
    </row>
    <row r="66" spans="1:5" s="70" customFormat="1" ht="14.25" hidden="1" customHeight="1" outlineLevel="1" x14ac:dyDescent="0.2">
      <c r="A66" s="41" t="s">
        <v>351</v>
      </c>
      <c r="B66" s="41" t="s">
        <v>350</v>
      </c>
      <c r="C66" s="40">
        <f>C67</f>
        <v>75000</v>
      </c>
      <c r="D66" s="39"/>
      <c r="E66" s="38">
        <f t="shared" si="0"/>
        <v>0</v>
      </c>
    </row>
    <row r="67" spans="1:5" s="70" customFormat="1" ht="14.25" hidden="1" customHeight="1" outlineLevel="1" x14ac:dyDescent="0.2">
      <c r="A67" s="41" t="s">
        <v>349</v>
      </c>
      <c r="B67" s="41" t="s">
        <v>348</v>
      </c>
      <c r="C67" s="40">
        <v>75000</v>
      </c>
      <c r="D67" s="39"/>
      <c r="E67" s="38">
        <f t="shared" ref="E67:E130" si="1">IF(ISERROR(D67/C67*100),0,D67/C67*100)</f>
        <v>0</v>
      </c>
    </row>
    <row r="68" spans="1:5" s="70" customFormat="1" ht="14.25" hidden="1" customHeight="1" outlineLevel="1" x14ac:dyDescent="0.2">
      <c r="A68" s="41" t="s">
        <v>347</v>
      </c>
      <c r="B68" s="41" t="s">
        <v>346</v>
      </c>
      <c r="C68" s="40"/>
      <c r="D68" s="39"/>
      <c r="E68" s="38">
        <f t="shared" si="1"/>
        <v>0</v>
      </c>
    </row>
    <row r="69" spans="1:5" s="70" customFormat="1" ht="14.25" hidden="1" customHeight="1" outlineLevel="1" x14ac:dyDescent="0.2">
      <c r="A69" s="41" t="s">
        <v>345</v>
      </c>
      <c r="B69" s="41" t="s">
        <v>344</v>
      </c>
      <c r="C69" s="40">
        <f>C71</f>
        <v>425959</v>
      </c>
      <c r="D69" s="39"/>
      <c r="E69" s="38">
        <f t="shared" si="1"/>
        <v>0</v>
      </c>
    </row>
    <row r="70" spans="1:5" s="70" customFormat="1" ht="14.25" hidden="1" customHeight="1" outlineLevel="1" x14ac:dyDescent="0.2">
      <c r="A70" s="41" t="s">
        <v>343</v>
      </c>
      <c r="B70" s="41" t="s">
        <v>342</v>
      </c>
      <c r="C70" s="40"/>
      <c r="D70" s="39"/>
      <c r="E70" s="38">
        <f t="shared" si="1"/>
        <v>0</v>
      </c>
    </row>
    <row r="71" spans="1:5" s="70" customFormat="1" ht="14.25" hidden="1" customHeight="1" outlineLevel="1" x14ac:dyDescent="0.2">
      <c r="A71" s="41" t="s">
        <v>341</v>
      </c>
      <c r="B71" s="41" t="s">
        <v>340</v>
      </c>
      <c r="C71" s="40">
        <f>C72</f>
        <v>425959</v>
      </c>
      <c r="D71" s="39"/>
      <c r="E71" s="38">
        <f t="shared" si="1"/>
        <v>0</v>
      </c>
    </row>
    <row r="72" spans="1:5" s="70" customFormat="1" ht="14.25" hidden="1" customHeight="1" outlineLevel="1" x14ac:dyDescent="0.2">
      <c r="A72" s="41" t="s">
        <v>339</v>
      </c>
      <c r="B72" s="41" t="s">
        <v>338</v>
      </c>
      <c r="C72" s="40">
        <f>C73+C78</f>
        <v>425959</v>
      </c>
      <c r="D72" s="39"/>
      <c r="E72" s="38">
        <f t="shared" si="1"/>
        <v>0</v>
      </c>
    </row>
    <row r="73" spans="1:5" s="70" customFormat="1" ht="14.25" hidden="1" customHeight="1" outlineLevel="1" x14ac:dyDescent="0.2">
      <c r="A73" s="41" t="s">
        <v>337</v>
      </c>
      <c r="B73" s="41" t="s">
        <v>336</v>
      </c>
      <c r="C73" s="40">
        <f>C74+C76</f>
        <v>425959</v>
      </c>
      <c r="D73" s="39"/>
      <c r="E73" s="38">
        <f t="shared" si="1"/>
        <v>0</v>
      </c>
    </row>
    <row r="74" spans="1:5" s="70" customFormat="1" ht="14.25" hidden="1" customHeight="1" outlineLevel="1" x14ac:dyDescent="0.2">
      <c r="A74" s="41" t="s">
        <v>335</v>
      </c>
      <c r="B74" s="41" t="s">
        <v>334</v>
      </c>
      <c r="C74" s="40">
        <f>C75</f>
        <v>425959</v>
      </c>
      <c r="D74" s="39"/>
      <c r="E74" s="38">
        <f t="shared" si="1"/>
        <v>0</v>
      </c>
    </row>
    <row r="75" spans="1:5" s="70" customFormat="1" ht="14.25" hidden="1" customHeight="1" outlineLevel="1" x14ac:dyDescent="0.2">
      <c r="A75" s="41" t="s">
        <v>333</v>
      </c>
      <c r="B75" s="41" t="s">
        <v>332</v>
      </c>
      <c r="C75" s="40">
        <v>425959</v>
      </c>
      <c r="D75" s="39"/>
      <c r="E75" s="38">
        <f t="shared" si="1"/>
        <v>0</v>
      </c>
    </row>
    <row r="76" spans="1:5" s="70" customFormat="1" ht="14.25" hidden="1" customHeight="1" outlineLevel="1" x14ac:dyDescent="0.2">
      <c r="A76" s="41" t="s">
        <v>331</v>
      </c>
      <c r="B76" s="41" t="s">
        <v>330</v>
      </c>
      <c r="C76" s="40">
        <f>C77</f>
        <v>0</v>
      </c>
      <c r="D76" s="39"/>
      <c r="E76" s="38">
        <f t="shared" si="1"/>
        <v>0</v>
      </c>
    </row>
    <row r="77" spans="1:5" s="70" customFormat="1" ht="14.25" hidden="1" customHeight="1" outlineLevel="1" x14ac:dyDescent="0.2">
      <c r="A77" s="41" t="s">
        <v>329</v>
      </c>
      <c r="B77" s="41" t="s">
        <v>328</v>
      </c>
      <c r="C77" s="40">
        <v>0</v>
      </c>
      <c r="D77" s="39"/>
      <c r="E77" s="38">
        <f t="shared" si="1"/>
        <v>0</v>
      </c>
    </row>
    <row r="78" spans="1:5" s="70" customFormat="1" ht="14.25" hidden="1" customHeight="1" outlineLevel="1" x14ac:dyDescent="0.2">
      <c r="A78" s="41" t="s">
        <v>327</v>
      </c>
      <c r="B78" s="41" t="s">
        <v>326</v>
      </c>
      <c r="C78" s="40">
        <f>C79</f>
        <v>0</v>
      </c>
      <c r="D78" s="39"/>
      <c r="E78" s="38">
        <f t="shared" si="1"/>
        <v>0</v>
      </c>
    </row>
    <row r="79" spans="1:5" s="70" customFormat="1" ht="14.25" hidden="1" customHeight="1" outlineLevel="1" x14ac:dyDescent="0.2">
      <c r="A79" s="41" t="s">
        <v>325</v>
      </c>
      <c r="B79" s="41" t="s">
        <v>324</v>
      </c>
      <c r="C79" s="40">
        <f>C80</f>
        <v>0</v>
      </c>
      <c r="D79" s="39"/>
      <c r="E79" s="38">
        <f t="shared" si="1"/>
        <v>0</v>
      </c>
    </row>
    <row r="80" spans="1:5" s="70" customFormat="1" ht="14.25" customHeight="1" collapsed="1" x14ac:dyDescent="0.2">
      <c r="A80" s="19">
        <v>3212</v>
      </c>
      <c r="B80" s="22" t="s">
        <v>48</v>
      </c>
      <c r="C80" s="15">
        <v>0</v>
      </c>
      <c r="D80" s="15"/>
      <c r="E80" s="49">
        <f t="shared" si="1"/>
        <v>0</v>
      </c>
    </row>
    <row r="81" spans="1:5" s="70" customFormat="1" ht="14.25" hidden="1" customHeight="1" outlineLevel="1" x14ac:dyDescent="0.2">
      <c r="A81" s="41" t="s">
        <v>323</v>
      </c>
      <c r="B81" s="41" t="s">
        <v>322</v>
      </c>
      <c r="C81" s="40"/>
      <c r="D81" s="39"/>
      <c r="E81" s="38">
        <f t="shared" si="1"/>
        <v>0</v>
      </c>
    </row>
    <row r="82" spans="1:5" s="70" customFormat="1" ht="14.25" customHeight="1" collapsed="1" x14ac:dyDescent="0.2">
      <c r="A82" s="51" t="s">
        <v>4</v>
      </c>
      <c r="B82" s="64" t="s">
        <v>5</v>
      </c>
      <c r="C82" s="15"/>
      <c r="D82" s="15"/>
      <c r="E82" s="49">
        <f t="shared" si="1"/>
        <v>0</v>
      </c>
    </row>
    <row r="83" spans="1:5" s="70" customFormat="1" ht="14.25" hidden="1" customHeight="1" outlineLevel="1" x14ac:dyDescent="0.2">
      <c r="A83" s="41" t="s">
        <v>321</v>
      </c>
      <c r="B83" s="41" t="s">
        <v>320</v>
      </c>
      <c r="C83" s="40">
        <f>C84</f>
        <v>3582747.3710000007</v>
      </c>
      <c r="D83" s="39"/>
      <c r="E83" s="38">
        <f t="shared" si="1"/>
        <v>0</v>
      </c>
    </row>
    <row r="84" spans="1:5" s="70" customFormat="1" ht="14.25" hidden="1" customHeight="1" outlineLevel="1" x14ac:dyDescent="0.2">
      <c r="A84" s="41" t="s">
        <v>319</v>
      </c>
      <c r="B84" s="41" t="s">
        <v>318</v>
      </c>
      <c r="C84" s="40">
        <f>C86+C135+C143</f>
        <v>3582747.3710000007</v>
      </c>
      <c r="D84" s="39"/>
      <c r="E84" s="38">
        <f t="shared" si="1"/>
        <v>0</v>
      </c>
    </row>
    <row r="85" spans="1:5" s="61" customFormat="1" ht="14.25" customHeight="1" collapsed="1" x14ac:dyDescent="0.2">
      <c r="A85" s="17">
        <v>322</v>
      </c>
      <c r="B85" s="54" t="s">
        <v>49</v>
      </c>
      <c r="C85" s="7"/>
      <c r="D85" s="7"/>
      <c r="E85" s="52">
        <f t="shared" si="1"/>
        <v>0</v>
      </c>
    </row>
    <row r="86" spans="1:5" s="70" customFormat="1" ht="14.25" customHeight="1" x14ac:dyDescent="0.2">
      <c r="A86" s="63">
        <v>3221</v>
      </c>
      <c r="B86" s="19" t="s">
        <v>50</v>
      </c>
      <c r="C86" s="6">
        <f>C87</f>
        <v>3538872.3710000007</v>
      </c>
      <c r="D86" s="6"/>
      <c r="E86" s="49">
        <f t="shared" si="1"/>
        <v>0</v>
      </c>
    </row>
    <row r="87" spans="1:5" s="70" customFormat="1" ht="14.25" hidden="1" customHeight="1" outlineLevel="1" x14ac:dyDescent="0.2">
      <c r="A87" s="41" t="s">
        <v>317</v>
      </c>
      <c r="B87" s="41" t="s">
        <v>316</v>
      </c>
      <c r="C87" s="40">
        <f>C88+C97+C121+C126+C129</f>
        <v>3538872.3710000007</v>
      </c>
      <c r="D87" s="39"/>
      <c r="E87" s="38">
        <f t="shared" si="1"/>
        <v>0</v>
      </c>
    </row>
    <row r="88" spans="1:5" s="70" customFormat="1" ht="14.25" hidden="1" customHeight="1" outlineLevel="1" x14ac:dyDescent="0.2">
      <c r="A88" s="41" t="s">
        <v>315</v>
      </c>
      <c r="B88" s="41" t="s">
        <v>314</v>
      </c>
      <c r="C88" s="40">
        <f>C89+C91+C93</f>
        <v>2525443.5480000004</v>
      </c>
      <c r="D88" s="39"/>
      <c r="E88" s="38">
        <f t="shared" si="1"/>
        <v>0</v>
      </c>
    </row>
    <row r="89" spans="1:5" s="70" customFormat="1" ht="14.25" hidden="1" customHeight="1" outlineLevel="1" x14ac:dyDescent="0.2">
      <c r="A89" s="41" t="s">
        <v>313</v>
      </c>
      <c r="B89" s="41" t="s">
        <v>312</v>
      </c>
      <c r="C89" s="40">
        <f>C90</f>
        <v>2004753.4480000001</v>
      </c>
      <c r="D89" s="39"/>
      <c r="E89" s="38">
        <f t="shared" si="1"/>
        <v>0</v>
      </c>
    </row>
    <row r="90" spans="1:5" s="70" customFormat="1" ht="14.25" hidden="1" customHeight="1" outlineLevel="1" x14ac:dyDescent="0.2">
      <c r="A90" s="41" t="s">
        <v>311</v>
      </c>
      <c r="B90" s="41" t="s">
        <v>310</v>
      </c>
      <c r="C90" s="40">
        <v>2004753.4480000001</v>
      </c>
      <c r="D90" s="39"/>
      <c r="E90" s="38">
        <f t="shared" si="1"/>
        <v>0</v>
      </c>
    </row>
    <row r="91" spans="1:5" s="70" customFormat="1" ht="14.25" hidden="1" customHeight="1" outlineLevel="1" x14ac:dyDescent="0.2">
      <c r="A91" s="41" t="s">
        <v>309</v>
      </c>
      <c r="B91" s="41" t="s">
        <v>308</v>
      </c>
      <c r="C91" s="40">
        <f>C92</f>
        <v>82417.100000000006</v>
      </c>
      <c r="D91" s="39"/>
      <c r="E91" s="38">
        <f t="shared" si="1"/>
        <v>0</v>
      </c>
    </row>
    <row r="92" spans="1:5" s="70" customFormat="1" ht="14.25" hidden="1" customHeight="1" outlineLevel="1" x14ac:dyDescent="0.2">
      <c r="A92" s="41" t="s">
        <v>307</v>
      </c>
      <c r="B92" s="41" t="s">
        <v>306</v>
      </c>
      <c r="C92" s="40">
        <f>84932.1-2515</f>
        <v>82417.100000000006</v>
      </c>
      <c r="D92" s="39"/>
      <c r="E92" s="38">
        <f t="shared" si="1"/>
        <v>0</v>
      </c>
    </row>
    <row r="93" spans="1:5" s="70" customFormat="1" ht="14.25" hidden="1" customHeight="1" outlineLevel="1" x14ac:dyDescent="0.2">
      <c r="A93" s="41" t="s">
        <v>305</v>
      </c>
      <c r="B93" s="41" t="s">
        <v>304</v>
      </c>
      <c r="C93" s="40">
        <f>C95+C96+C94</f>
        <v>438273</v>
      </c>
      <c r="D93" s="39"/>
      <c r="E93" s="38">
        <f t="shared" si="1"/>
        <v>0</v>
      </c>
    </row>
    <row r="94" spans="1:5" s="70" customFormat="1" ht="14.25" hidden="1" customHeight="1" outlineLevel="1" x14ac:dyDescent="0.2">
      <c r="A94" s="41" t="s">
        <v>303</v>
      </c>
      <c r="B94" s="41" t="s">
        <v>301</v>
      </c>
      <c r="C94" s="40">
        <v>0</v>
      </c>
      <c r="D94" s="39"/>
      <c r="E94" s="38">
        <f t="shared" si="1"/>
        <v>0</v>
      </c>
    </row>
    <row r="95" spans="1:5" s="70" customFormat="1" ht="14.25" hidden="1" customHeight="1" outlineLevel="1" x14ac:dyDescent="0.2">
      <c r="A95" s="41" t="s">
        <v>302</v>
      </c>
      <c r="B95" s="41" t="s">
        <v>301</v>
      </c>
      <c r="C95" s="40">
        <v>385605</v>
      </c>
      <c r="D95" s="39"/>
      <c r="E95" s="38">
        <f t="shared" si="1"/>
        <v>0</v>
      </c>
    </row>
    <row r="96" spans="1:5" s="70" customFormat="1" ht="14.25" customHeight="1" collapsed="1" x14ac:dyDescent="0.2">
      <c r="A96" s="51">
        <v>3223</v>
      </c>
      <c r="B96" s="64" t="s">
        <v>51</v>
      </c>
      <c r="C96" s="6">
        <v>52668</v>
      </c>
      <c r="D96" s="6"/>
      <c r="E96" s="49">
        <f t="shared" si="1"/>
        <v>0</v>
      </c>
    </row>
    <row r="97" spans="1:5" s="70" customFormat="1" ht="14.25" hidden="1" customHeight="1" outlineLevel="1" x14ac:dyDescent="0.2">
      <c r="A97" s="41" t="s">
        <v>300</v>
      </c>
      <c r="B97" s="41" t="s">
        <v>299</v>
      </c>
      <c r="C97" s="40">
        <f>C98+C106+C102+C115</f>
        <v>927850.88300000015</v>
      </c>
      <c r="D97" s="39"/>
      <c r="E97" s="38">
        <f t="shared" si="1"/>
        <v>0</v>
      </c>
    </row>
    <row r="98" spans="1:5" s="70" customFormat="1" ht="14.25" hidden="1" customHeight="1" outlineLevel="1" x14ac:dyDescent="0.2">
      <c r="A98" s="41" t="s">
        <v>619</v>
      </c>
      <c r="B98" s="41" t="s">
        <v>618</v>
      </c>
      <c r="C98" s="40">
        <f>C99+C100+C101</f>
        <v>88173.766999999993</v>
      </c>
      <c r="D98" s="39"/>
      <c r="E98" s="38">
        <f t="shared" si="1"/>
        <v>0</v>
      </c>
    </row>
    <row r="99" spans="1:5" s="70" customFormat="1" ht="14.25" hidden="1" customHeight="1" outlineLevel="1" x14ac:dyDescent="0.2">
      <c r="A99" s="41" t="s">
        <v>298</v>
      </c>
      <c r="B99" s="41" t="s">
        <v>297</v>
      </c>
      <c r="C99" s="40">
        <v>51909.212</v>
      </c>
      <c r="D99" s="39"/>
      <c r="E99" s="38">
        <f t="shared" si="1"/>
        <v>0</v>
      </c>
    </row>
    <row r="100" spans="1:5" s="70" customFormat="1" ht="14.25" hidden="1" customHeight="1" outlineLevel="1" x14ac:dyDescent="0.2">
      <c r="A100" s="41" t="s">
        <v>296</v>
      </c>
      <c r="B100" s="41" t="s">
        <v>295</v>
      </c>
      <c r="C100" s="40">
        <v>19738.935000000001</v>
      </c>
      <c r="D100" s="39"/>
      <c r="E100" s="38">
        <f t="shared" si="1"/>
        <v>0</v>
      </c>
    </row>
    <row r="101" spans="1:5" s="70" customFormat="1" ht="14.25" hidden="1" customHeight="1" outlineLevel="1" x14ac:dyDescent="0.2">
      <c r="A101" s="41" t="s">
        <v>294</v>
      </c>
      <c r="B101" s="41" t="s">
        <v>293</v>
      </c>
      <c r="C101" s="40">
        <v>16525.62</v>
      </c>
      <c r="D101" s="39"/>
      <c r="E101" s="38">
        <f t="shared" si="1"/>
        <v>0</v>
      </c>
    </row>
    <row r="102" spans="1:5" s="70" customFormat="1" ht="14.25" hidden="1" customHeight="1" outlineLevel="1" x14ac:dyDescent="0.2">
      <c r="A102" s="41" t="s">
        <v>292</v>
      </c>
      <c r="B102" s="41" t="s">
        <v>291</v>
      </c>
      <c r="C102" s="40">
        <f>C103+C104+C105</f>
        <v>104958.98</v>
      </c>
      <c r="D102" s="39"/>
      <c r="E102" s="38">
        <f t="shared" si="1"/>
        <v>0</v>
      </c>
    </row>
    <row r="103" spans="1:5" s="70" customFormat="1" ht="14.25" hidden="1" customHeight="1" outlineLevel="1" x14ac:dyDescent="0.2">
      <c r="A103" s="41" t="s">
        <v>290</v>
      </c>
      <c r="B103" s="41" t="s">
        <v>289</v>
      </c>
      <c r="C103" s="40">
        <f>28804.905+14183</f>
        <v>42987.904999999999</v>
      </c>
      <c r="D103" s="39"/>
      <c r="E103" s="38">
        <f t="shared" si="1"/>
        <v>0</v>
      </c>
    </row>
    <row r="104" spans="1:5" s="70" customFormat="1" ht="14.25" customHeight="1" collapsed="1" x14ac:dyDescent="0.2">
      <c r="A104" s="51">
        <v>3225</v>
      </c>
      <c r="B104" s="64" t="s">
        <v>8</v>
      </c>
      <c r="C104" s="6">
        <v>57380.625</v>
      </c>
      <c r="D104" s="6"/>
      <c r="E104" s="49">
        <f t="shared" si="1"/>
        <v>0</v>
      </c>
    </row>
    <row r="105" spans="1:5" s="70" customFormat="1" ht="14.25" hidden="1" customHeight="1" outlineLevel="1" x14ac:dyDescent="0.2">
      <c r="A105" s="41" t="s">
        <v>288</v>
      </c>
      <c r="B105" s="41" t="s">
        <v>287</v>
      </c>
      <c r="C105" s="40">
        <v>4590.45</v>
      </c>
      <c r="D105" s="39"/>
      <c r="E105" s="38">
        <f t="shared" si="1"/>
        <v>0</v>
      </c>
    </row>
    <row r="106" spans="1:5" s="70" customFormat="1" ht="14.25" hidden="1" customHeight="1" outlineLevel="1" x14ac:dyDescent="0.2">
      <c r="A106" s="41" t="s">
        <v>286</v>
      </c>
      <c r="B106" s="41" t="s">
        <v>285</v>
      </c>
      <c r="C106" s="40">
        <f>SUM(C107:C114)</f>
        <v>672840.69750000013</v>
      </c>
      <c r="D106" s="39"/>
      <c r="E106" s="38">
        <f t="shared" si="1"/>
        <v>0</v>
      </c>
    </row>
    <row r="107" spans="1:5" s="61" customFormat="1" ht="14.25" customHeight="1" collapsed="1" x14ac:dyDescent="0.2">
      <c r="A107" s="17">
        <v>323</v>
      </c>
      <c r="B107" s="54" t="s">
        <v>9</v>
      </c>
      <c r="C107" s="1">
        <v>29837.924999999999</v>
      </c>
      <c r="D107" s="1"/>
      <c r="E107" s="52">
        <f t="shared" si="1"/>
        <v>0</v>
      </c>
    </row>
    <row r="108" spans="1:5" s="70" customFormat="1" ht="14.25" customHeight="1" x14ac:dyDescent="0.2">
      <c r="A108" s="63">
        <v>3231</v>
      </c>
      <c r="B108" s="19" t="s">
        <v>52</v>
      </c>
      <c r="C108" s="6">
        <v>13771.35</v>
      </c>
      <c r="D108" s="6"/>
      <c r="E108" s="49">
        <f t="shared" si="1"/>
        <v>0</v>
      </c>
    </row>
    <row r="109" spans="1:5" s="70" customFormat="1" ht="14.25" hidden="1" customHeight="1" outlineLevel="1" x14ac:dyDescent="0.2">
      <c r="A109" s="41" t="s">
        <v>284</v>
      </c>
      <c r="B109" s="41" t="s">
        <v>283</v>
      </c>
      <c r="C109" s="40">
        <f>9180.9+34196</f>
        <v>43376.9</v>
      </c>
      <c r="D109" s="39"/>
      <c r="E109" s="38">
        <f t="shared" si="1"/>
        <v>0</v>
      </c>
    </row>
    <row r="110" spans="1:5" s="70" customFormat="1" ht="14.25" hidden="1" customHeight="1" outlineLevel="1" x14ac:dyDescent="0.2">
      <c r="A110" s="41" t="s">
        <v>282</v>
      </c>
      <c r="B110" s="41" t="s">
        <v>281</v>
      </c>
      <c r="C110" s="40">
        <v>82628.100000000006</v>
      </c>
      <c r="D110" s="39"/>
      <c r="E110" s="38">
        <f t="shared" si="1"/>
        <v>0</v>
      </c>
    </row>
    <row r="111" spans="1:5" s="70" customFormat="1" ht="14.25" hidden="1" customHeight="1" outlineLevel="1" x14ac:dyDescent="0.2">
      <c r="A111" s="41" t="s">
        <v>280</v>
      </c>
      <c r="B111" s="41" t="s">
        <v>279</v>
      </c>
      <c r="C111" s="40">
        <f>34426.125+47995</f>
        <v>82421.125</v>
      </c>
      <c r="D111" s="39"/>
      <c r="E111" s="38">
        <f t="shared" si="1"/>
        <v>0</v>
      </c>
    </row>
    <row r="112" spans="1:5" s="70" customFormat="1" ht="14.25" hidden="1" customHeight="1" outlineLevel="1" x14ac:dyDescent="0.2">
      <c r="A112" s="41" t="s">
        <v>278</v>
      </c>
      <c r="B112" s="41" t="s">
        <v>277</v>
      </c>
      <c r="C112" s="40">
        <f>419815.3975-100000</f>
        <v>319815.39750000002</v>
      </c>
      <c r="D112" s="39"/>
      <c r="E112" s="38">
        <f t="shared" si="1"/>
        <v>0</v>
      </c>
    </row>
    <row r="113" spans="1:5" s="70" customFormat="1" ht="14.25" hidden="1" customHeight="1" outlineLevel="1" x14ac:dyDescent="0.2">
      <c r="A113" s="41" t="s">
        <v>276</v>
      </c>
      <c r="B113" s="41" t="s">
        <v>275</v>
      </c>
      <c r="C113" s="40">
        <v>55085.4</v>
      </c>
      <c r="D113" s="39"/>
      <c r="E113" s="38">
        <f t="shared" si="1"/>
        <v>0</v>
      </c>
    </row>
    <row r="114" spans="1:5" s="70" customFormat="1" ht="14.25" customHeight="1" collapsed="1" x14ac:dyDescent="0.2">
      <c r="A114" s="51">
        <v>3232</v>
      </c>
      <c r="B114" s="64" t="s">
        <v>628</v>
      </c>
      <c r="C114" s="6">
        <v>45904.5</v>
      </c>
      <c r="D114" s="6"/>
      <c r="E114" s="49">
        <f t="shared" si="1"/>
        <v>0</v>
      </c>
    </row>
    <row r="115" spans="1:5" s="70" customFormat="1" ht="14.25" hidden="1" customHeight="1" outlineLevel="1" x14ac:dyDescent="0.2">
      <c r="A115" s="41" t="s">
        <v>274</v>
      </c>
      <c r="B115" s="41" t="s">
        <v>273</v>
      </c>
      <c r="C115" s="40">
        <f>C116+C117+C118+C119+C120</f>
        <v>61877.438500000004</v>
      </c>
      <c r="D115" s="39"/>
      <c r="E115" s="38">
        <f t="shared" si="1"/>
        <v>0</v>
      </c>
    </row>
    <row r="116" spans="1:5" s="70" customFormat="1" ht="14.25" hidden="1" customHeight="1" outlineLevel="1" x14ac:dyDescent="0.2">
      <c r="A116" s="41" t="s">
        <v>272</v>
      </c>
      <c r="B116" s="41" t="s">
        <v>271</v>
      </c>
      <c r="C116" s="40">
        <v>4545</v>
      </c>
      <c r="D116" s="39"/>
      <c r="E116" s="38">
        <f t="shared" si="1"/>
        <v>0</v>
      </c>
    </row>
    <row r="117" spans="1:5" s="70" customFormat="1" ht="14.25" hidden="1" customHeight="1" outlineLevel="1" x14ac:dyDescent="0.2">
      <c r="A117" s="41" t="s">
        <v>270</v>
      </c>
      <c r="B117" s="41" t="s">
        <v>269</v>
      </c>
      <c r="C117" s="40">
        <f>11476.125+8995</f>
        <v>20471.125</v>
      </c>
      <c r="D117" s="39"/>
      <c r="E117" s="38">
        <f t="shared" si="1"/>
        <v>0</v>
      </c>
    </row>
    <row r="118" spans="1:5" s="70" customFormat="1" ht="14.25" hidden="1" customHeight="1" outlineLevel="1" x14ac:dyDescent="0.2">
      <c r="A118" s="41" t="s">
        <v>268</v>
      </c>
      <c r="B118" s="41" t="s">
        <v>267</v>
      </c>
      <c r="C118" s="40">
        <v>137.71349999999998</v>
      </c>
      <c r="D118" s="39"/>
      <c r="E118" s="38">
        <f t="shared" si="1"/>
        <v>0</v>
      </c>
    </row>
    <row r="119" spans="1:5" s="70" customFormat="1" ht="14.25" customHeight="1" collapsed="1" x14ac:dyDescent="0.2">
      <c r="A119" s="51">
        <v>3233</v>
      </c>
      <c r="B119" s="64" t="s">
        <v>78</v>
      </c>
      <c r="C119" s="15">
        <v>36723.599999999999</v>
      </c>
      <c r="D119" s="15"/>
      <c r="E119" s="49">
        <f t="shared" si="1"/>
        <v>0</v>
      </c>
    </row>
    <row r="120" spans="1:5" s="70" customFormat="1" ht="14.25" hidden="1" customHeight="1" outlineLevel="1" x14ac:dyDescent="0.2">
      <c r="A120" s="41" t="s">
        <v>266</v>
      </c>
      <c r="B120" s="41" t="s">
        <v>265</v>
      </c>
      <c r="C120" s="40">
        <v>0</v>
      </c>
      <c r="D120" s="39"/>
      <c r="E120" s="38">
        <f t="shared" si="1"/>
        <v>0</v>
      </c>
    </row>
    <row r="121" spans="1:5" s="70" customFormat="1" ht="14.25" hidden="1" customHeight="1" outlineLevel="1" x14ac:dyDescent="0.2">
      <c r="A121" s="41" t="s">
        <v>264</v>
      </c>
      <c r="B121" s="41" t="s">
        <v>263</v>
      </c>
      <c r="C121" s="40">
        <f>C122</f>
        <v>27077.940000000002</v>
      </c>
      <c r="D121" s="39"/>
      <c r="E121" s="38">
        <f t="shared" si="1"/>
        <v>0</v>
      </c>
    </row>
    <row r="122" spans="1:5" s="70" customFormat="1" ht="14.25" hidden="1" customHeight="1" outlineLevel="1" x14ac:dyDescent="0.2">
      <c r="A122" s="41" t="s">
        <v>262</v>
      </c>
      <c r="B122" s="41" t="s">
        <v>261</v>
      </c>
      <c r="C122" s="40">
        <f>C123+C125+C124</f>
        <v>27077.940000000002</v>
      </c>
      <c r="D122" s="39"/>
      <c r="E122" s="38">
        <f t="shared" si="1"/>
        <v>0</v>
      </c>
    </row>
    <row r="123" spans="1:5" s="70" customFormat="1" ht="14.25" customHeight="1" collapsed="1" x14ac:dyDescent="0.2">
      <c r="A123" s="51">
        <v>3234</v>
      </c>
      <c r="B123" s="64" t="s">
        <v>53</v>
      </c>
      <c r="C123" s="13">
        <v>14745.240000000002</v>
      </c>
      <c r="D123" s="13"/>
      <c r="E123" s="49">
        <f t="shared" si="1"/>
        <v>0</v>
      </c>
    </row>
    <row r="124" spans="1:5" s="70" customFormat="1" ht="14.25" hidden="1" customHeight="1" outlineLevel="1" x14ac:dyDescent="0.2">
      <c r="A124" s="41" t="s">
        <v>260</v>
      </c>
      <c r="B124" s="41" t="s">
        <v>259</v>
      </c>
      <c r="C124" s="40">
        <v>8236.8000000000011</v>
      </c>
      <c r="D124" s="39"/>
      <c r="E124" s="38">
        <f t="shared" si="1"/>
        <v>0</v>
      </c>
    </row>
    <row r="125" spans="1:5" s="70" customFormat="1" ht="14.25" hidden="1" customHeight="1" outlineLevel="1" x14ac:dyDescent="0.2">
      <c r="A125" s="41" t="s">
        <v>258</v>
      </c>
      <c r="B125" s="41" t="s">
        <v>257</v>
      </c>
      <c r="C125" s="40">
        <v>4095.9</v>
      </c>
      <c r="D125" s="39"/>
      <c r="E125" s="38">
        <f t="shared" si="1"/>
        <v>0</v>
      </c>
    </row>
    <row r="126" spans="1:5" s="70" customFormat="1" ht="14.25" hidden="1" customHeight="1" outlineLevel="1" x14ac:dyDescent="0.2">
      <c r="A126" s="41" t="s">
        <v>256</v>
      </c>
      <c r="B126" s="41" t="s">
        <v>255</v>
      </c>
      <c r="C126" s="40">
        <f>C127</f>
        <v>0</v>
      </c>
      <c r="D126" s="39"/>
      <c r="E126" s="38">
        <f t="shared" si="1"/>
        <v>0</v>
      </c>
    </row>
    <row r="127" spans="1:5" s="70" customFormat="1" ht="14.25" hidden="1" customHeight="1" outlineLevel="1" x14ac:dyDescent="0.2">
      <c r="A127" s="41" t="s">
        <v>254</v>
      </c>
      <c r="B127" s="41" t="s">
        <v>253</v>
      </c>
      <c r="C127" s="40">
        <f>C128</f>
        <v>0</v>
      </c>
      <c r="D127" s="39"/>
      <c r="E127" s="38">
        <f t="shared" si="1"/>
        <v>0</v>
      </c>
    </row>
    <row r="128" spans="1:5" s="70" customFormat="1" ht="14.25" hidden="1" customHeight="1" outlineLevel="1" x14ac:dyDescent="0.2">
      <c r="A128" s="41" t="s">
        <v>252</v>
      </c>
      <c r="B128" s="41" t="s">
        <v>251</v>
      </c>
      <c r="C128" s="40">
        <v>0</v>
      </c>
      <c r="D128" s="39"/>
      <c r="E128" s="38">
        <f t="shared" si="1"/>
        <v>0</v>
      </c>
    </row>
    <row r="129" spans="1:5" s="70" customFormat="1" ht="14.25" hidden="1" customHeight="1" outlineLevel="1" x14ac:dyDescent="0.2">
      <c r="A129" s="41" t="s">
        <v>250</v>
      </c>
      <c r="B129" s="41" t="s">
        <v>249</v>
      </c>
      <c r="C129" s="40">
        <f>C130+C132</f>
        <v>58500</v>
      </c>
      <c r="D129" s="39"/>
      <c r="E129" s="38">
        <f t="shared" si="1"/>
        <v>0</v>
      </c>
    </row>
    <row r="130" spans="1:5" s="70" customFormat="1" ht="14.25" hidden="1" customHeight="1" outlineLevel="1" x14ac:dyDescent="0.2">
      <c r="A130" s="41" t="s">
        <v>615</v>
      </c>
      <c r="B130" s="41" t="s">
        <v>614</v>
      </c>
      <c r="C130" s="40">
        <f>C131</f>
        <v>58500</v>
      </c>
      <c r="D130" s="39"/>
      <c r="E130" s="38">
        <f t="shared" si="1"/>
        <v>0</v>
      </c>
    </row>
    <row r="131" spans="1:5" s="70" customFormat="1" ht="14.25" hidden="1" customHeight="1" outlineLevel="1" x14ac:dyDescent="0.2">
      <c r="A131" s="41" t="s">
        <v>248</v>
      </c>
      <c r="B131" s="41" t="s">
        <v>247</v>
      </c>
      <c r="C131" s="40">
        <v>58500</v>
      </c>
      <c r="D131" s="39"/>
      <c r="E131" s="38">
        <f t="shared" ref="E131:E194" si="2">IF(ISERROR(D131/C131*100),0,D131/C131*100)</f>
        <v>0</v>
      </c>
    </row>
    <row r="132" spans="1:5" s="70" customFormat="1" ht="14.25" hidden="1" customHeight="1" outlineLevel="1" x14ac:dyDescent="0.2">
      <c r="A132" s="41" t="s">
        <v>246</v>
      </c>
      <c r="B132" s="41" t="s">
        <v>245</v>
      </c>
      <c r="C132" s="40">
        <f>C133</f>
        <v>0</v>
      </c>
      <c r="D132" s="39"/>
      <c r="E132" s="38">
        <f t="shared" si="2"/>
        <v>0</v>
      </c>
    </row>
    <row r="133" spans="1:5" s="70" customFormat="1" ht="14.25" hidden="1" customHeight="1" outlineLevel="1" x14ac:dyDescent="0.2">
      <c r="A133" s="41" t="s">
        <v>244</v>
      </c>
      <c r="B133" s="41" t="s">
        <v>243</v>
      </c>
      <c r="C133" s="40">
        <v>0</v>
      </c>
      <c r="D133" s="39"/>
      <c r="E133" s="38">
        <f t="shared" si="2"/>
        <v>0</v>
      </c>
    </row>
    <row r="134" spans="1:5" s="70" customFormat="1" ht="14.25" hidden="1" customHeight="1" outlineLevel="1" x14ac:dyDescent="0.2">
      <c r="A134" s="41" t="s">
        <v>242</v>
      </c>
      <c r="B134" s="41" t="s">
        <v>241</v>
      </c>
      <c r="C134" s="40"/>
      <c r="D134" s="39"/>
      <c r="E134" s="38">
        <f t="shared" si="2"/>
        <v>0</v>
      </c>
    </row>
    <row r="135" spans="1:5" s="70" customFormat="1" ht="14.25" customHeight="1" collapsed="1" x14ac:dyDescent="0.2">
      <c r="A135" s="51">
        <v>3235</v>
      </c>
      <c r="B135" s="22" t="s">
        <v>54</v>
      </c>
      <c r="C135" s="6">
        <f>C136</f>
        <v>16875</v>
      </c>
      <c r="D135" s="6"/>
      <c r="E135" s="49">
        <f t="shared" si="2"/>
        <v>0</v>
      </c>
    </row>
    <row r="136" spans="1:5" s="70" customFormat="1" ht="14.25" hidden="1" customHeight="1" outlineLevel="1" x14ac:dyDescent="0.2">
      <c r="A136" s="41" t="s">
        <v>240</v>
      </c>
      <c r="B136" s="41" t="s">
        <v>239</v>
      </c>
      <c r="C136" s="40">
        <f>C137</f>
        <v>16875</v>
      </c>
      <c r="D136" s="39"/>
      <c r="E136" s="38">
        <f t="shared" si="2"/>
        <v>0</v>
      </c>
    </row>
    <row r="137" spans="1:5" s="70" customFormat="1" ht="14.25" hidden="1" customHeight="1" outlineLevel="1" x14ac:dyDescent="0.2">
      <c r="A137" s="41" t="s">
        <v>238</v>
      </c>
      <c r="B137" s="41" t="s">
        <v>237</v>
      </c>
      <c r="C137" s="40">
        <f>C138</f>
        <v>16875</v>
      </c>
      <c r="D137" s="39"/>
      <c r="E137" s="38">
        <f t="shared" si="2"/>
        <v>0</v>
      </c>
    </row>
    <row r="138" spans="1:5" s="70" customFormat="1" ht="14.25" hidden="1" customHeight="1" outlineLevel="1" x14ac:dyDescent="0.2">
      <c r="A138" s="41" t="s">
        <v>236</v>
      </c>
      <c r="B138" s="41" t="s">
        <v>235</v>
      </c>
      <c r="C138" s="40">
        <f>C139+C140+C141</f>
        <v>16875</v>
      </c>
      <c r="D138" s="39"/>
      <c r="E138" s="38">
        <f t="shared" si="2"/>
        <v>0</v>
      </c>
    </row>
    <row r="139" spans="1:5" s="70" customFormat="1" ht="14.25" hidden="1" customHeight="1" outlineLevel="1" x14ac:dyDescent="0.2">
      <c r="A139" s="41" t="s">
        <v>234</v>
      </c>
      <c r="B139" s="41" t="s">
        <v>233</v>
      </c>
      <c r="C139" s="40">
        <v>7875</v>
      </c>
      <c r="D139" s="39"/>
      <c r="E139" s="38">
        <f t="shared" si="2"/>
        <v>0</v>
      </c>
    </row>
    <row r="140" spans="1:5" s="70" customFormat="1" ht="14.25" customHeight="1" collapsed="1" x14ac:dyDescent="0.2">
      <c r="A140" s="21">
        <v>3237</v>
      </c>
      <c r="B140" s="51" t="s">
        <v>11</v>
      </c>
      <c r="C140" s="15">
        <v>4500</v>
      </c>
      <c r="D140" s="15"/>
      <c r="E140" s="49">
        <f t="shared" si="2"/>
        <v>0</v>
      </c>
    </row>
    <row r="141" spans="1:5" s="70" customFormat="1" ht="14.25" hidden="1" customHeight="1" outlineLevel="1" x14ac:dyDescent="0.2">
      <c r="A141" s="41" t="s">
        <v>232</v>
      </c>
      <c r="B141" s="41" t="s">
        <v>231</v>
      </c>
      <c r="C141" s="40">
        <v>4500</v>
      </c>
      <c r="D141" s="39"/>
      <c r="E141" s="38">
        <f t="shared" si="2"/>
        <v>0</v>
      </c>
    </row>
    <row r="142" spans="1:5" s="70" customFormat="1" ht="14.25" hidden="1" customHeight="1" outlineLevel="1" x14ac:dyDescent="0.2">
      <c r="A142" s="41" t="s">
        <v>230</v>
      </c>
      <c r="B142" s="41" t="s">
        <v>229</v>
      </c>
      <c r="C142" s="40"/>
      <c r="D142" s="39"/>
      <c r="E142" s="38">
        <f t="shared" si="2"/>
        <v>0</v>
      </c>
    </row>
    <row r="143" spans="1:5" s="70" customFormat="1" ht="14.25" hidden="1" customHeight="1" outlineLevel="1" x14ac:dyDescent="0.2">
      <c r="A143" s="41" t="s">
        <v>228</v>
      </c>
      <c r="B143" s="41" t="s">
        <v>227</v>
      </c>
      <c r="C143" s="40">
        <f>C144</f>
        <v>27000</v>
      </c>
      <c r="D143" s="39"/>
      <c r="E143" s="38">
        <f t="shared" si="2"/>
        <v>0</v>
      </c>
    </row>
    <row r="144" spans="1:5" s="70" customFormat="1" ht="14.25" hidden="1" customHeight="1" outlineLevel="1" x14ac:dyDescent="0.2">
      <c r="A144" s="41" t="s">
        <v>737</v>
      </c>
      <c r="B144" s="41" t="s">
        <v>736</v>
      </c>
      <c r="C144" s="40">
        <f>C145+C148</f>
        <v>27000</v>
      </c>
      <c r="D144" s="39"/>
      <c r="E144" s="38">
        <f t="shared" si="2"/>
        <v>0</v>
      </c>
    </row>
    <row r="145" spans="1:7" s="70" customFormat="1" ht="14.25" hidden="1" customHeight="1" outlineLevel="1" x14ac:dyDescent="0.2">
      <c r="A145" s="41" t="s">
        <v>735</v>
      </c>
      <c r="B145" s="41" t="s">
        <v>734</v>
      </c>
      <c r="C145" s="40">
        <f>C146</f>
        <v>4500</v>
      </c>
      <c r="D145" s="39"/>
      <c r="E145" s="38">
        <f t="shared" si="2"/>
        <v>0</v>
      </c>
    </row>
    <row r="146" spans="1:7" s="70" customFormat="1" ht="14.25" hidden="1" customHeight="1" outlineLevel="1" x14ac:dyDescent="0.2">
      <c r="A146" s="41" t="s">
        <v>733</v>
      </c>
      <c r="B146" s="41" t="s">
        <v>732</v>
      </c>
      <c r="C146" s="40">
        <f>C147</f>
        <v>4500</v>
      </c>
      <c r="D146" s="39"/>
      <c r="E146" s="38">
        <f t="shared" si="2"/>
        <v>0</v>
      </c>
    </row>
    <row r="147" spans="1:7" s="70" customFormat="1" ht="14.25" hidden="1" customHeight="1" outlineLevel="1" x14ac:dyDescent="0.2">
      <c r="A147" s="41" t="s">
        <v>731</v>
      </c>
      <c r="B147" s="41" t="s">
        <v>730</v>
      </c>
      <c r="C147" s="40">
        <v>4500</v>
      </c>
      <c r="D147" s="39"/>
      <c r="E147" s="38">
        <f t="shared" si="2"/>
        <v>0</v>
      </c>
    </row>
    <row r="148" spans="1:7" s="70" customFormat="1" ht="14.25" hidden="1" customHeight="1" outlineLevel="1" x14ac:dyDescent="0.2">
      <c r="A148" s="41" t="s">
        <v>729</v>
      </c>
      <c r="B148" s="41" t="s">
        <v>728</v>
      </c>
      <c r="C148" s="40">
        <f>C149</f>
        <v>22500</v>
      </c>
      <c r="D148" s="39"/>
      <c r="E148" s="38">
        <f t="shared" si="2"/>
        <v>0</v>
      </c>
    </row>
    <row r="149" spans="1:7" s="70" customFormat="1" ht="14.25" hidden="1" customHeight="1" outlineLevel="1" x14ac:dyDescent="0.2">
      <c r="A149" s="41" t="s">
        <v>727</v>
      </c>
      <c r="B149" s="41" t="s">
        <v>726</v>
      </c>
      <c r="C149" s="40">
        <f>C150</f>
        <v>22500</v>
      </c>
      <c r="D149" s="39"/>
      <c r="E149" s="38">
        <f t="shared" si="2"/>
        <v>0</v>
      </c>
    </row>
    <row r="150" spans="1:7" s="70" customFormat="1" ht="14.25" hidden="1" customHeight="1" outlineLevel="1" x14ac:dyDescent="0.2">
      <c r="A150" s="41" t="s">
        <v>725</v>
      </c>
      <c r="B150" s="41" t="s">
        <v>724</v>
      </c>
      <c r="C150" s="40">
        <v>22500</v>
      </c>
      <c r="D150" s="39"/>
      <c r="E150" s="38">
        <f t="shared" si="2"/>
        <v>0</v>
      </c>
      <c r="G150" s="70" t="s">
        <v>536</v>
      </c>
    </row>
    <row r="151" spans="1:7" s="70" customFormat="1" ht="14.25" hidden="1" customHeight="1" outlineLevel="1" x14ac:dyDescent="0.2">
      <c r="A151" s="41" t="s">
        <v>723</v>
      </c>
      <c r="B151" s="41" t="s">
        <v>722</v>
      </c>
      <c r="C151" s="40"/>
      <c r="D151" s="39"/>
      <c r="E151" s="38">
        <f t="shared" si="2"/>
        <v>0</v>
      </c>
      <c r="G151" s="70" t="s">
        <v>534</v>
      </c>
    </row>
    <row r="152" spans="1:7" s="70" customFormat="1" ht="14.25" hidden="1" customHeight="1" outlineLevel="1" x14ac:dyDescent="0.2">
      <c r="A152" s="41" t="s">
        <v>565</v>
      </c>
      <c r="B152" s="41" t="s">
        <v>564</v>
      </c>
      <c r="C152" s="40"/>
      <c r="D152" s="39"/>
      <c r="E152" s="38">
        <f t="shared" si="2"/>
        <v>0</v>
      </c>
      <c r="G152" s="70" t="s">
        <v>532</v>
      </c>
    </row>
    <row r="153" spans="1:7" s="70" customFormat="1" ht="14.25" hidden="1" customHeight="1" outlineLevel="1" x14ac:dyDescent="0.2">
      <c r="A153" s="41" t="s">
        <v>561</v>
      </c>
      <c r="B153" s="41" t="s">
        <v>560</v>
      </c>
      <c r="C153" s="40">
        <f>C154</f>
        <v>0</v>
      </c>
      <c r="D153" s="39"/>
      <c r="E153" s="38">
        <f t="shared" si="2"/>
        <v>0</v>
      </c>
      <c r="G153" s="70" t="s">
        <v>528</v>
      </c>
    </row>
    <row r="154" spans="1:7" s="70" customFormat="1" ht="14.25" hidden="1" customHeight="1" outlineLevel="1" x14ac:dyDescent="0.2">
      <c r="A154" s="41" t="s">
        <v>545</v>
      </c>
      <c r="B154" s="41" t="s">
        <v>721</v>
      </c>
      <c r="C154" s="40">
        <f>C156+C204+C212+C221</f>
        <v>0</v>
      </c>
      <c r="D154" s="39"/>
      <c r="E154" s="38">
        <f t="shared" si="2"/>
        <v>0</v>
      </c>
      <c r="G154" s="70" t="s">
        <v>524</v>
      </c>
    </row>
    <row r="155" spans="1:7" s="70" customFormat="1" ht="14.25" hidden="1" customHeight="1" outlineLevel="1" x14ac:dyDescent="0.2">
      <c r="A155" s="41" t="s">
        <v>536</v>
      </c>
      <c r="B155" s="41" t="s">
        <v>535</v>
      </c>
      <c r="C155" s="40"/>
      <c r="D155" s="39"/>
      <c r="E155" s="38">
        <f t="shared" si="2"/>
        <v>0</v>
      </c>
      <c r="G155" s="70" t="s">
        <v>522</v>
      </c>
    </row>
    <row r="156" spans="1:7" s="70" customFormat="1" ht="14.25" hidden="1" customHeight="1" outlineLevel="1" x14ac:dyDescent="0.2">
      <c r="A156" s="41" t="s">
        <v>534</v>
      </c>
      <c r="B156" s="41" t="s">
        <v>533</v>
      </c>
      <c r="C156" s="40">
        <f>C157</f>
        <v>0</v>
      </c>
      <c r="D156" s="39"/>
      <c r="E156" s="38">
        <f t="shared" si="2"/>
        <v>0</v>
      </c>
      <c r="G156" s="70" t="s">
        <v>520</v>
      </c>
    </row>
    <row r="157" spans="1:7" s="70" customFormat="1" ht="14.25" hidden="1" customHeight="1" outlineLevel="1" x14ac:dyDescent="0.2">
      <c r="A157" s="41" t="s">
        <v>532</v>
      </c>
      <c r="B157" s="41" t="s">
        <v>531</v>
      </c>
      <c r="C157" s="40">
        <f>C158+C167+C191+C197+C200</f>
        <v>0</v>
      </c>
      <c r="D157" s="39"/>
      <c r="E157" s="38">
        <f t="shared" si="2"/>
        <v>0</v>
      </c>
      <c r="G157" s="70" t="s">
        <v>518</v>
      </c>
    </row>
    <row r="158" spans="1:7" s="70" customFormat="1" ht="14.25" hidden="1" customHeight="1" outlineLevel="1" x14ac:dyDescent="0.2">
      <c r="A158" s="41" t="s">
        <v>528</v>
      </c>
      <c r="B158" s="41" t="s">
        <v>527</v>
      </c>
      <c r="C158" s="40">
        <f>C159+C161+C163</f>
        <v>0</v>
      </c>
      <c r="D158" s="39"/>
      <c r="E158" s="38">
        <f t="shared" si="2"/>
        <v>0</v>
      </c>
      <c r="G158" s="70" t="s">
        <v>516</v>
      </c>
    </row>
    <row r="159" spans="1:7" s="70" customFormat="1" ht="14.25" hidden="1" customHeight="1" outlineLevel="1" x14ac:dyDescent="0.2">
      <c r="A159" s="41" t="s">
        <v>524</v>
      </c>
      <c r="B159" s="41" t="s">
        <v>523</v>
      </c>
      <c r="C159" s="40">
        <f>C160</f>
        <v>0</v>
      </c>
      <c r="D159" s="39"/>
      <c r="E159" s="38">
        <f t="shared" si="2"/>
        <v>0</v>
      </c>
      <c r="G159" s="70" t="s">
        <v>514</v>
      </c>
    </row>
    <row r="160" spans="1:7" s="70" customFormat="1" ht="14.25" hidden="1" customHeight="1" outlineLevel="1" x14ac:dyDescent="0.2">
      <c r="A160" s="41" t="s">
        <v>522</v>
      </c>
      <c r="B160" s="41" t="s">
        <v>521</v>
      </c>
      <c r="C160" s="40">
        <v>0</v>
      </c>
      <c r="D160" s="39"/>
      <c r="E160" s="38">
        <f t="shared" si="2"/>
        <v>0</v>
      </c>
      <c r="G160" s="70" t="s">
        <v>510</v>
      </c>
    </row>
    <row r="161" spans="1:7" s="70" customFormat="1" ht="14.25" hidden="1" customHeight="1" outlineLevel="1" x14ac:dyDescent="0.2">
      <c r="A161" s="41" t="s">
        <v>520</v>
      </c>
      <c r="B161" s="41" t="s">
        <v>519</v>
      </c>
      <c r="C161" s="40">
        <f>C162</f>
        <v>0</v>
      </c>
      <c r="D161" s="39"/>
      <c r="E161" s="38">
        <f t="shared" si="2"/>
        <v>0</v>
      </c>
      <c r="G161" s="70" t="s">
        <v>506</v>
      </c>
    </row>
    <row r="162" spans="1:7" s="70" customFormat="1" ht="14.25" hidden="1" customHeight="1" outlineLevel="1" x14ac:dyDescent="0.2">
      <c r="A162" s="41" t="s">
        <v>518</v>
      </c>
      <c r="B162" s="41" t="s">
        <v>517</v>
      </c>
      <c r="C162" s="40">
        <v>0</v>
      </c>
      <c r="D162" s="39"/>
      <c r="E162" s="38">
        <f t="shared" si="2"/>
        <v>0</v>
      </c>
      <c r="G162" s="70" t="s">
        <v>504</v>
      </c>
    </row>
    <row r="163" spans="1:7" s="70" customFormat="1" ht="14.25" hidden="1" customHeight="1" outlineLevel="1" x14ac:dyDescent="0.2">
      <c r="A163" s="41" t="s">
        <v>516</v>
      </c>
      <c r="B163" s="41" t="s">
        <v>515</v>
      </c>
      <c r="C163" s="40">
        <f>C165+C166</f>
        <v>0</v>
      </c>
      <c r="D163" s="39"/>
      <c r="E163" s="38">
        <f t="shared" si="2"/>
        <v>0</v>
      </c>
      <c r="G163" s="70" t="s">
        <v>502</v>
      </c>
    </row>
    <row r="164" spans="1:7" s="70" customFormat="1" ht="14.25" hidden="1" customHeight="1" outlineLevel="1" x14ac:dyDescent="0.2">
      <c r="A164" s="41" t="s">
        <v>514</v>
      </c>
      <c r="B164" s="41" t="s">
        <v>513</v>
      </c>
      <c r="C164" s="40">
        <v>0</v>
      </c>
      <c r="D164" s="39"/>
      <c r="E164" s="38">
        <f t="shared" si="2"/>
        <v>0</v>
      </c>
      <c r="G164" s="70" t="s">
        <v>498</v>
      </c>
    </row>
    <row r="165" spans="1:7" s="70" customFormat="1" ht="14.25" hidden="1" customHeight="1" outlineLevel="1" x14ac:dyDescent="0.2">
      <c r="A165" s="41" t="s">
        <v>510</v>
      </c>
      <c r="B165" s="41" t="s">
        <v>509</v>
      </c>
      <c r="C165" s="40">
        <v>0</v>
      </c>
      <c r="D165" s="39"/>
      <c r="E165" s="38">
        <f t="shared" si="2"/>
        <v>0</v>
      </c>
      <c r="G165" s="70" t="s">
        <v>492</v>
      </c>
    </row>
    <row r="166" spans="1:7" s="70" customFormat="1" ht="14.25" hidden="1" customHeight="1" outlineLevel="1" x14ac:dyDescent="0.2">
      <c r="A166" s="41" t="s">
        <v>506</v>
      </c>
      <c r="B166" s="41" t="s">
        <v>505</v>
      </c>
      <c r="C166" s="40">
        <v>0</v>
      </c>
      <c r="D166" s="39"/>
      <c r="E166" s="38">
        <f t="shared" si="2"/>
        <v>0</v>
      </c>
      <c r="G166" s="70" t="s">
        <v>490</v>
      </c>
    </row>
    <row r="167" spans="1:7" s="70" customFormat="1" ht="14.25" hidden="1" customHeight="1" outlineLevel="1" x14ac:dyDescent="0.2">
      <c r="A167" s="41" t="s">
        <v>504</v>
      </c>
      <c r="B167" s="41" t="s">
        <v>503</v>
      </c>
      <c r="C167" s="40">
        <f>C168+C172+C176+C185</f>
        <v>0</v>
      </c>
      <c r="D167" s="39"/>
      <c r="E167" s="38">
        <f t="shared" si="2"/>
        <v>0</v>
      </c>
      <c r="G167" s="70" t="s">
        <v>720</v>
      </c>
    </row>
    <row r="168" spans="1:7" s="70" customFormat="1" ht="14.25" hidden="1" customHeight="1" outlineLevel="1" x14ac:dyDescent="0.2">
      <c r="A168" s="41" t="s">
        <v>502</v>
      </c>
      <c r="B168" s="41" t="s">
        <v>501</v>
      </c>
      <c r="C168" s="40">
        <f>C169+C170+C171</f>
        <v>0</v>
      </c>
      <c r="D168" s="39"/>
      <c r="E168" s="38">
        <f t="shared" si="2"/>
        <v>0</v>
      </c>
      <c r="G168" s="70" t="s">
        <v>718</v>
      </c>
    </row>
    <row r="169" spans="1:7" s="70" customFormat="1" ht="14.25" hidden="1" customHeight="1" outlineLevel="1" x14ac:dyDescent="0.2">
      <c r="A169" s="41" t="s">
        <v>498</v>
      </c>
      <c r="B169" s="41" t="s">
        <v>497</v>
      </c>
      <c r="C169" s="40">
        <v>0</v>
      </c>
      <c r="D169" s="39"/>
      <c r="E169" s="38">
        <f t="shared" si="2"/>
        <v>0</v>
      </c>
      <c r="G169" s="70" t="s">
        <v>716</v>
      </c>
    </row>
    <row r="170" spans="1:7" s="70" customFormat="1" ht="14.25" hidden="1" customHeight="1" outlineLevel="1" x14ac:dyDescent="0.2">
      <c r="A170" s="41" t="s">
        <v>496</v>
      </c>
      <c r="B170" s="41" t="s">
        <v>495</v>
      </c>
      <c r="C170" s="40">
        <v>0</v>
      </c>
      <c r="D170" s="39"/>
      <c r="E170" s="38">
        <f t="shared" si="2"/>
        <v>0</v>
      </c>
    </row>
    <row r="171" spans="1:7" s="70" customFormat="1" ht="14.25" hidden="1" customHeight="1" outlineLevel="1" x14ac:dyDescent="0.2">
      <c r="A171" s="41" t="s">
        <v>492</v>
      </c>
      <c r="B171" s="41" t="s">
        <v>491</v>
      </c>
      <c r="C171" s="40">
        <v>0</v>
      </c>
      <c r="D171" s="39"/>
      <c r="E171" s="38">
        <f t="shared" si="2"/>
        <v>0</v>
      </c>
      <c r="G171" s="70" t="s">
        <v>714</v>
      </c>
    </row>
    <row r="172" spans="1:7" s="70" customFormat="1" ht="14.25" hidden="1" customHeight="1" outlineLevel="1" x14ac:dyDescent="0.2">
      <c r="A172" s="41" t="s">
        <v>490</v>
      </c>
      <c r="B172" s="41" t="s">
        <v>489</v>
      </c>
      <c r="C172" s="40">
        <f>C173+C174+C175</f>
        <v>0</v>
      </c>
      <c r="D172" s="39"/>
      <c r="E172" s="38">
        <f t="shared" si="2"/>
        <v>0</v>
      </c>
      <c r="G172" s="70" t="s">
        <v>712</v>
      </c>
    </row>
    <row r="173" spans="1:7" s="70" customFormat="1" ht="14.25" hidden="1" customHeight="1" outlineLevel="1" x14ac:dyDescent="0.2">
      <c r="A173" s="41" t="s">
        <v>720</v>
      </c>
      <c r="B173" s="41" t="s">
        <v>719</v>
      </c>
      <c r="C173" s="40">
        <v>0</v>
      </c>
      <c r="D173" s="39"/>
      <c r="E173" s="38">
        <f t="shared" si="2"/>
        <v>0</v>
      </c>
      <c r="G173" s="70" t="s">
        <v>710</v>
      </c>
    </row>
    <row r="174" spans="1:7" s="70" customFormat="1" ht="14.25" hidden="1" customHeight="1" outlineLevel="1" x14ac:dyDescent="0.2">
      <c r="A174" s="41" t="s">
        <v>718</v>
      </c>
      <c r="B174" s="41" t="s">
        <v>717</v>
      </c>
      <c r="C174" s="40">
        <v>0</v>
      </c>
      <c r="D174" s="39"/>
      <c r="E174" s="38">
        <f t="shared" si="2"/>
        <v>0</v>
      </c>
    </row>
    <row r="175" spans="1:7" s="70" customFormat="1" ht="14.25" hidden="1" customHeight="1" outlineLevel="1" x14ac:dyDescent="0.2">
      <c r="A175" s="41" t="s">
        <v>716</v>
      </c>
      <c r="B175" s="41" t="s">
        <v>715</v>
      </c>
      <c r="C175" s="40">
        <v>0</v>
      </c>
      <c r="D175" s="39"/>
      <c r="E175" s="38">
        <f t="shared" si="2"/>
        <v>0</v>
      </c>
    </row>
    <row r="176" spans="1:7" s="70" customFormat="1" ht="14.25" hidden="1" customHeight="1" outlineLevel="1" x14ac:dyDescent="0.2">
      <c r="A176" s="41" t="s">
        <v>714</v>
      </c>
      <c r="B176" s="41" t="s">
        <v>713</v>
      </c>
      <c r="C176" s="40">
        <f>C177+C178+C179+C180+C181+C182+C183+C184</f>
        <v>0</v>
      </c>
      <c r="D176" s="39"/>
      <c r="E176" s="38">
        <f t="shared" si="2"/>
        <v>0</v>
      </c>
    </row>
    <row r="177" spans="1:5" s="70" customFormat="1" ht="14.25" hidden="1" customHeight="1" outlineLevel="1" x14ac:dyDescent="0.2">
      <c r="A177" s="41" t="s">
        <v>712</v>
      </c>
      <c r="B177" s="41" t="s">
        <v>711</v>
      </c>
      <c r="C177" s="40">
        <v>0</v>
      </c>
      <c r="D177" s="39"/>
      <c r="E177" s="38">
        <f t="shared" si="2"/>
        <v>0</v>
      </c>
    </row>
    <row r="178" spans="1:5" s="70" customFormat="1" ht="14.25" hidden="1" customHeight="1" outlineLevel="1" x14ac:dyDescent="0.2">
      <c r="A178" s="41" t="s">
        <v>710</v>
      </c>
      <c r="B178" s="41" t="s">
        <v>709</v>
      </c>
      <c r="C178" s="40">
        <v>0</v>
      </c>
      <c r="D178" s="39"/>
      <c r="E178" s="38">
        <f t="shared" si="2"/>
        <v>0</v>
      </c>
    </row>
    <row r="179" spans="1:5" s="70" customFormat="1" ht="14.25" hidden="1" customHeight="1" outlineLevel="1" x14ac:dyDescent="0.2">
      <c r="A179" s="41" t="s">
        <v>708</v>
      </c>
      <c r="B179" s="41" t="s">
        <v>707</v>
      </c>
      <c r="C179" s="40">
        <v>0</v>
      </c>
      <c r="D179" s="39"/>
      <c r="E179" s="38">
        <f t="shared" si="2"/>
        <v>0</v>
      </c>
    </row>
    <row r="180" spans="1:5" s="70" customFormat="1" ht="14.25" hidden="1" customHeight="1" outlineLevel="1" x14ac:dyDescent="0.2">
      <c r="A180" s="41" t="s">
        <v>706</v>
      </c>
      <c r="B180" s="41" t="s">
        <v>705</v>
      </c>
      <c r="C180" s="40">
        <v>0</v>
      </c>
      <c r="D180" s="39"/>
      <c r="E180" s="38">
        <f t="shared" si="2"/>
        <v>0</v>
      </c>
    </row>
    <row r="181" spans="1:5" s="70" customFormat="1" ht="14.25" hidden="1" customHeight="1" outlineLevel="1" x14ac:dyDescent="0.2">
      <c r="A181" s="41" t="s">
        <v>226</v>
      </c>
      <c r="B181" s="41" t="s">
        <v>225</v>
      </c>
      <c r="C181" s="40">
        <v>0</v>
      </c>
      <c r="D181" s="39"/>
      <c r="E181" s="38">
        <f t="shared" si="2"/>
        <v>0</v>
      </c>
    </row>
    <row r="182" spans="1:5" s="70" customFormat="1" ht="14.25" hidden="1" customHeight="1" outlineLevel="1" x14ac:dyDescent="0.2">
      <c r="A182" s="41" t="s">
        <v>224</v>
      </c>
      <c r="B182" s="41" t="s">
        <v>223</v>
      </c>
      <c r="C182" s="40">
        <v>0</v>
      </c>
      <c r="D182" s="39"/>
      <c r="E182" s="38">
        <f t="shared" si="2"/>
        <v>0</v>
      </c>
    </row>
    <row r="183" spans="1:5" s="70" customFormat="1" ht="14.25" hidden="1" customHeight="1" outlineLevel="1" x14ac:dyDescent="0.2">
      <c r="A183" s="41" t="s">
        <v>222</v>
      </c>
      <c r="B183" s="41" t="s">
        <v>221</v>
      </c>
      <c r="C183" s="40">
        <v>0</v>
      </c>
      <c r="D183" s="39"/>
      <c r="E183" s="38">
        <f t="shared" si="2"/>
        <v>0</v>
      </c>
    </row>
    <row r="184" spans="1:5" s="70" customFormat="1" ht="14.25" hidden="1" customHeight="1" outlineLevel="1" x14ac:dyDescent="0.2">
      <c r="A184" s="41" t="s">
        <v>220</v>
      </c>
      <c r="B184" s="41" t="s">
        <v>219</v>
      </c>
      <c r="C184" s="40">
        <v>0</v>
      </c>
      <c r="D184" s="39"/>
      <c r="E184" s="38">
        <f t="shared" si="2"/>
        <v>0</v>
      </c>
    </row>
    <row r="185" spans="1:5" s="70" customFormat="1" ht="14.25" hidden="1" customHeight="1" outlineLevel="1" x14ac:dyDescent="0.2">
      <c r="A185" s="41" t="s">
        <v>704</v>
      </c>
      <c r="B185" s="41" t="s">
        <v>703</v>
      </c>
      <c r="C185" s="40">
        <f>C186+C187+C188+C189+C190</f>
        <v>0</v>
      </c>
      <c r="D185" s="39"/>
      <c r="E185" s="38">
        <f t="shared" si="2"/>
        <v>0</v>
      </c>
    </row>
    <row r="186" spans="1:5" s="70" customFormat="1" ht="14.25" hidden="1" customHeight="1" outlineLevel="1" x14ac:dyDescent="0.2">
      <c r="A186" s="41" t="s">
        <v>702</v>
      </c>
      <c r="B186" s="41" t="s">
        <v>701</v>
      </c>
      <c r="C186" s="40">
        <v>0</v>
      </c>
      <c r="D186" s="39"/>
      <c r="E186" s="38">
        <f t="shared" si="2"/>
        <v>0</v>
      </c>
    </row>
    <row r="187" spans="1:5" s="70" customFormat="1" ht="14.25" hidden="1" customHeight="1" outlineLevel="1" x14ac:dyDescent="0.2">
      <c r="A187" s="41" t="s">
        <v>700</v>
      </c>
      <c r="B187" s="41" t="s">
        <v>699</v>
      </c>
      <c r="C187" s="40">
        <v>0</v>
      </c>
      <c r="D187" s="39"/>
      <c r="E187" s="38">
        <f t="shared" si="2"/>
        <v>0</v>
      </c>
    </row>
    <row r="188" spans="1:5" s="70" customFormat="1" ht="14.25" hidden="1" customHeight="1" outlineLevel="1" x14ac:dyDescent="0.2">
      <c r="A188" s="41" t="s">
        <v>698</v>
      </c>
      <c r="B188" s="41" t="s">
        <v>697</v>
      </c>
      <c r="C188" s="40">
        <v>0</v>
      </c>
      <c r="D188" s="39"/>
      <c r="E188" s="38">
        <f t="shared" si="2"/>
        <v>0</v>
      </c>
    </row>
    <row r="189" spans="1:5" s="70" customFormat="1" ht="14.25" hidden="1" customHeight="1" outlineLevel="1" x14ac:dyDescent="0.2">
      <c r="A189" s="41" t="s">
        <v>696</v>
      </c>
      <c r="B189" s="41" t="s">
        <v>695</v>
      </c>
      <c r="C189" s="40">
        <v>0</v>
      </c>
      <c r="D189" s="39"/>
      <c r="E189" s="38">
        <f t="shared" si="2"/>
        <v>0</v>
      </c>
    </row>
    <row r="190" spans="1:5" s="70" customFormat="1" ht="14.25" hidden="1" customHeight="1" outlineLevel="1" x14ac:dyDescent="0.2">
      <c r="A190" s="41" t="s">
        <v>694</v>
      </c>
      <c r="B190" s="41" t="s">
        <v>693</v>
      </c>
      <c r="C190" s="40">
        <v>0</v>
      </c>
      <c r="D190" s="39"/>
      <c r="E190" s="38">
        <f t="shared" si="2"/>
        <v>0</v>
      </c>
    </row>
    <row r="191" spans="1:5" s="70" customFormat="1" ht="14.25" hidden="1" customHeight="1" outlineLevel="1" x14ac:dyDescent="0.2">
      <c r="A191" s="41" t="s">
        <v>692</v>
      </c>
      <c r="B191" s="41" t="s">
        <v>691</v>
      </c>
      <c r="C191" s="40">
        <f>C192</f>
        <v>0</v>
      </c>
      <c r="D191" s="39"/>
      <c r="E191" s="38">
        <f t="shared" si="2"/>
        <v>0</v>
      </c>
    </row>
    <row r="192" spans="1:5" s="70" customFormat="1" ht="14.25" hidden="1" customHeight="1" outlineLevel="1" x14ac:dyDescent="0.2">
      <c r="A192" s="41" t="s">
        <v>218</v>
      </c>
      <c r="B192" s="41" t="s">
        <v>217</v>
      </c>
      <c r="C192" s="40">
        <f>C193+C194+C195+C196</f>
        <v>0</v>
      </c>
      <c r="D192" s="39"/>
      <c r="E192" s="38">
        <f t="shared" si="2"/>
        <v>0</v>
      </c>
    </row>
    <row r="193" spans="1:5" s="70" customFormat="1" ht="14.25" hidden="1" customHeight="1" outlineLevel="1" x14ac:dyDescent="0.2">
      <c r="A193" s="41" t="s">
        <v>690</v>
      </c>
      <c r="B193" s="41" t="s">
        <v>689</v>
      </c>
      <c r="C193" s="40">
        <v>0</v>
      </c>
      <c r="D193" s="39"/>
      <c r="E193" s="38">
        <f t="shared" si="2"/>
        <v>0</v>
      </c>
    </row>
    <row r="194" spans="1:5" s="70" customFormat="1" ht="14.25" hidden="1" customHeight="1" outlineLevel="1" x14ac:dyDescent="0.2">
      <c r="A194" s="41" t="s">
        <v>216</v>
      </c>
      <c r="B194" s="41" t="s">
        <v>215</v>
      </c>
      <c r="C194" s="40">
        <v>0</v>
      </c>
      <c r="D194" s="39"/>
      <c r="E194" s="38">
        <f t="shared" si="2"/>
        <v>0</v>
      </c>
    </row>
    <row r="195" spans="1:5" s="70" customFormat="1" ht="14.25" customHeight="1" collapsed="1" x14ac:dyDescent="0.2">
      <c r="A195" s="21">
        <v>3238</v>
      </c>
      <c r="B195" s="51" t="s">
        <v>12</v>
      </c>
      <c r="C195" s="15">
        <v>0</v>
      </c>
      <c r="D195" s="15"/>
      <c r="E195" s="55">
        <f t="shared" ref="E195:E258" si="3">IF(ISERROR(D195/C195*100),0,D195/C195*100)</f>
        <v>0</v>
      </c>
    </row>
    <row r="196" spans="1:5" s="70" customFormat="1" ht="14.25" hidden="1" customHeight="1" outlineLevel="1" x14ac:dyDescent="0.2">
      <c r="A196" s="41" t="s">
        <v>214</v>
      </c>
      <c r="B196" s="41" t="s">
        <v>213</v>
      </c>
      <c r="C196" s="40">
        <v>0</v>
      </c>
      <c r="D196" s="39"/>
      <c r="E196" s="38">
        <f t="shared" si="3"/>
        <v>0</v>
      </c>
    </row>
    <row r="197" spans="1:5" s="70" customFormat="1" ht="14.25" hidden="1" customHeight="1" outlineLevel="1" x14ac:dyDescent="0.2">
      <c r="A197" s="41" t="s">
        <v>212</v>
      </c>
      <c r="B197" s="41" t="s">
        <v>211</v>
      </c>
      <c r="C197" s="40">
        <f>C198</f>
        <v>0</v>
      </c>
      <c r="D197" s="39"/>
      <c r="E197" s="38">
        <f t="shared" si="3"/>
        <v>0</v>
      </c>
    </row>
    <row r="198" spans="1:5" s="70" customFormat="1" ht="14.25" hidden="1" customHeight="1" outlineLevel="1" x14ac:dyDescent="0.2">
      <c r="A198" s="41" t="s">
        <v>210</v>
      </c>
      <c r="B198" s="41" t="s">
        <v>209</v>
      </c>
      <c r="C198" s="40">
        <f>C199</f>
        <v>0</v>
      </c>
      <c r="D198" s="39"/>
      <c r="E198" s="38">
        <f t="shared" si="3"/>
        <v>0</v>
      </c>
    </row>
    <row r="199" spans="1:5" s="70" customFormat="1" ht="14.25" customHeight="1" collapsed="1" x14ac:dyDescent="0.2">
      <c r="A199" s="21">
        <v>3239</v>
      </c>
      <c r="B199" s="51" t="s">
        <v>55</v>
      </c>
      <c r="C199" s="6">
        <v>0</v>
      </c>
      <c r="D199" s="6"/>
      <c r="E199" s="49">
        <f t="shared" si="3"/>
        <v>0</v>
      </c>
    </row>
    <row r="200" spans="1:5" s="70" customFormat="1" ht="14.25" hidden="1" customHeight="1" outlineLevel="1" x14ac:dyDescent="0.2">
      <c r="A200" s="50" t="s">
        <v>208</v>
      </c>
      <c r="B200" s="41" t="s">
        <v>472</v>
      </c>
      <c r="C200" s="40">
        <f>C201</f>
        <v>0</v>
      </c>
      <c r="D200" s="39"/>
      <c r="E200" s="38">
        <f t="shared" si="3"/>
        <v>0</v>
      </c>
    </row>
    <row r="201" spans="1:5" s="70" customFormat="1" ht="14.25" hidden="1" customHeight="1" outlineLevel="1" x14ac:dyDescent="0.2">
      <c r="A201" s="41" t="s">
        <v>206</v>
      </c>
      <c r="B201" s="41" t="s">
        <v>205</v>
      </c>
      <c r="C201" s="40">
        <f>C202</f>
        <v>0</v>
      </c>
      <c r="D201" s="39"/>
      <c r="E201" s="38">
        <f t="shared" si="3"/>
        <v>0</v>
      </c>
    </row>
    <row r="202" spans="1:5" s="70" customFormat="1" ht="14.25" hidden="1" customHeight="1" outlineLevel="1" x14ac:dyDescent="0.2">
      <c r="A202" s="50" t="s">
        <v>204</v>
      </c>
      <c r="B202" s="41" t="s">
        <v>203</v>
      </c>
      <c r="C202" s="40">
        <v>0</v>
      </c>
      <c r="D202" s="39"/>
      <c r="E202" s="38">
        <f t="shared" si="3"/>
        <v>0</v>
      </c>
    </row>
    <row r="203" spans="1:5" s="70" customFormat="1" ht="14.25" hidden="1" customHeight="1" outlineLevel="1" x14ac:dyDescent="0.2">
      <c r="A203" s="41" t="s">
        <v>202</v>
      </c>
      <c r="B203" s="41" t="s">
        <v>201</v>
      </c>
      <c r="C203" s="40"/>
      <c r="D203" s="39"/>
      <c r="E203" s="38">
        <f t="shared" si="3"/>
        <v>0</v>
      </c>
    </row>
    <row r="204" spans="1:5" s="70" customFormat="1" ht="14.25" hidden="1" customHeight="1" outlineLevel="1" x14ac:dyDescent="0.2">
      <c r="A204" s="41" t="s">
        <v>200</v>
      </c>
      <c r="B204" s="41" t="s">
        <v>199</v>
      </c>
      <c r="C204" s="40">
        <f>C205</f>
        <v>0</v>
      </c>
      <c r="D204" s="39"/>
      <c r="E204" s="38">
        <f t="shared" si="3"/>
        <v>0</v>
      </c>
    </row>
    <row r="205" spans="1:5" s="70" customFormat="1" ht="14.25" hidden="1" customHeight="1" outlineLevel="1" x14ac:dyDescent="0.2">
      <c r="A205" s="41" t="s">
        <v>198</v>
      </c>
      <c r="B205" s="41" t="s">
        <v>197</v>
      </c>
      <c r="C205" s="40">
        <f>C206</f>
        <v>0</v>
      </c>
      <c r="D205" s="39"/>
      <c r="E205" s="38">
        <f t="shared" si="3"/>
        <v>0</v>
      </c>
    </row>
    <row r="206" spans="1:5" s="70" customFormat="1" ht="14.25" hidden="1" customHeight="1" outlineLevel="1" x14ac:dyDescent="0.2">
      <c r="A206" s="41" t="s">
        <v>196</v>
      </c>
      <c r="B206" s="41" t="s">
        <v>195</v>
      </c>
      <c r="C206" s="40">
        <f>C207</f>
        <v>0</v>
      </c>
      <c r="D206" s="39"/>
      <c r="E206" s="38">
        <f t="shared" si="3"/>
        <v>0</v>
      </c>
    </row>
    <row r="207" spans="1:5" s="70" customFormat="1" ht="14.25" hidden="1" customHeight="1" outlineLevel="1" x14ac:dyDescent="0.2">
      <c r="A207" s="41" t="s">
        <v>194</v>
      </c>
      <c r="B207" s="41" t="s">
        <v>193</v>
      </c>
      <c r="C207" s="40">
        <f>C208+C209+C210</f>
        <v>0</v>
      </c>
      <c r="D207" s="39"/>
      <c r="E207" s="38">
        <f t="shared" si="3"/>
        <v>0</v>
      </c>
    </row>
    <row r="208" spans="1:5" s="70" customFormat="1" ht="14.25" hidden="1" customHeight="1" outlineLevel="1" x14ac:dyDescent="0.2">
      <c r="A208" s="41" t="s">
        <v>192</v>
      </c>
      <c r="B208" s="41" t="s">
        <v>191</v>
      </c>
      <c r="C208" s="40">
        <v>0</v>
      </c>
      <c r="D208" s="39"/>
      <c r="E208" s="38">
        <f t="shared" si="3"/>
        <v>0</v>
      </c>
    </row>
    <row r="209" spans="1:5" s="70" customFormat="1" ht="14.25" hidden="1" customHeight="1" outlineLevel="1" x14ac:dyDescent="0.2">
      <c r="A209" s="50" t="s">
        <v>190</v>
      </c>
      <c r="B209" s="41" t="s">
        <v>189</v>
      </c>
      <c r="C209" s="40">
        <v>0</v>
      </c>
      <c r="D209" s="39"/>
      <c r="E209" s="38">
        <f t="shared" si="3"/>
        <v>0</v>
      </c>
    </row>
    <row r="210" spans="1:5" s="70" customFormat="1" ht="14.25" hidden="1" customHeight="1" outlineLevel="1" x14ac:dyDescent="0.2">
      <c r="A210" s="41" t="s">
        <v>188</v>
      </c>
      <c r="B210" s="41" t="s">
        <v>55</v>
      </c>
      <c r="C210" s="40">
        <v>0</v>
      </c>
      <c r="D210" s="39"/>
      <c r="E210" s="38">
        <f t="shared" si="3"/>
        <v>0</v>
      </c>
    </row>
    <row r="211" spans="1:5" s="70" customFormat="1" ht="14.25" hidden="1" customHeight="1" outlineLevel="1" x14ac:dyDescent="0.2">
      <c r="A211" s="41" t="s">
        <v>688</v>
      </c>
      <c r="B211" s="41" t="s">
        <v>687</v>
      </c>
      <c r="C211" s="40"/>
      <c r="D211" s="39"/>
      <c r="E211" s="38">
        <f t="shared" si="3"/>
        <v>0</v>
      </c>
    </row>
    <row r="212" spans="1:5" s="70" customFormat="1" ht="14.25" hidden="1" customHeight="1" outlineLevel="1" x14ac:dyDescent="0.2">
      <c r="A212" s="41" t="s">
        <v>187</v>
      </c>
      <c r="B212" s="41" t="s">
        <v>186</v>
      </c>
      <c r="C212" s="40">
        <f>C213</f>
        <v>0</v>
      </c>
      <c r="D212" s="39"/>
      <c r="E212" s="38">
        <f t="shared" si="3"/>
        <v>0</v>
      </c>
    </row>
    <row r="213" spans="1:5" s="61" customFormat="1" ht="14.25" customHeight="1" collapsed="1" x14ac:dyDescent="0.2">
      <c r="A213" s="53">
        <v>329</v>
      </c>
      <c r="B213" s="53" t="s">
        <v>56</v>
      </c>
      <c r="C213" s="7">
        <f>C214+C217</f>
        <v>0</v>
      </c>
      <c r="D213" s="7"/>
      <c r="E213" s="52">
        <f t="shared" si="3"/>
        <v>0</v>
      </c>
    </row>
    <row r="214" spans="1:5" ht="14.25" customHeight="1" x14ac:dyDescent="0.2">
      <c r="A214" s="21">
        <v>3292</v>
      </c>
      <c r="B214" s="21" t="s">
        <v>626</v>
      </c>
      <c r="C214" s="15">
        <f>C215</f>
        <v>0</v>
      </c>
      <c r="D214" s="15"/>
      <c r="E214" s="49">
        <f t="shared" si="3"/>
        <v>0</v>
      </c>
    </row>
    <row r="215" spans="1:5" ht="14.25" hidden="1" customHeight="1" outlineLevel="1" x14ac:dyDescent="0.2">
      <c r="A215" s="41" t="s">
        <v>185</v>
      </c>
      <c r="B215" s="41" t="s">
        <v>184</v>
      </c>
      <c r="C215" s="40">
        <f>C216</f>
        <v>0</v>
      </c>
      <c r="D215" s="39"/>
      <c r="E215" s="38">
        <f t="shared" si="3"/>
        <v>0</v>
      </c>
    </row>
    <row r="216" spans="1:5" ht="14.25" hidden="1" customHeight="1" outlineLevel="1" x14ac:dyDescent="0.2">
      <c r="A216" s="41" t="s">
        <v>183</v>
      </c>
      <c r="B216" s="41" t="s">
        <v>182</v>
      </c>
      <c r="C216" s="40">
        <v>0</v>
      </c>
      <c r="D216" s="39"/>
      <c r="E216" s="38">
        <f t="shared" si="3"/>
        <v>0</v>
      </c>
    </row>
    <row r="217" spans="1:5" ht="14.25" customHeight="1" collapsed="1" x14ac:dyDescent="0.2">
      <c r="A217" s="21">
        <v>3293</v>
      </c>
      <c r="B217" s="21" t="s">
        <v>58</v>
      </c>
      <c r="C217" s="6">
        <f>C218</f>
        <v>0</v>
      </c>
      <c r="D217" s="6"/>
      <c r="E217" s="49">
        <f t="shared" si="3"/>
        <v>0</v>
      </c>
    </row>
    <row r="218" spans="1:5" ht="14.25" hidden="1" customHeight="1" outlineLevel="1" x14ac:dyDescent="0.2">
      <c r="A218" s="41" t="s">
        <v>181</v>
      </c>
      <c r="B218" s="41" t="s">
        <v>180</v>
      </c>
      <c r="C218" s="40">
        <f>C219</f>
        <v>0</v>
      </c>
      <c r="D218" s="39"/>
      <c r="E218" s="38">
        <f t="shared" si="3"/>
        <v>0</v>
      </c>
    </row>
    <row r="219" spans="1:5" ht="14.25" hidden="1" customHeight="1" outlineLevel="1" x14ac:dyDescent="0.2">
      <c r="A219" s="41" t="s">
        <v>179</v>
      </c>
      <c r="B219" s="41" t="s">
        <v>178</v>
      </c>
      <c r="C219" s="40">
        <v>0</v>
      </c>
      <c r="D219" s="39"/>
      <c r="E219" s="38">
        <f t="shared" si="3"/>
        <v>0</v>
      </c>
    </row>
    <row r="220" spans="1:5" ht="14.25" customHeight="1" collapsed="1" x14ac:dyDescent="0.2">
      <c r="A220" s="21">
        <v>3294</v>
      </c>
      <c r="B220" s="21" t="s">
        <v>83</v>
      </c>
      <c r="D220" s="6"/>
      <c r="E220" s="49">
        <f t="shared" si="3"/>
        <v>0</v>
      </c>
    </row>
    <row r="221" spans="1:5" ht="14.25" hidden="1" customHeight="1" outlineLevel="1" x14ac:dyDescent="0.2">
      <c r="A221" s="41" t="s">
        <v>177</v>
      </c>
      <c r="B221" s="41" t="s">
        <v>83</v>
      </c>
      <c r="C221" s="40">
        <f>C222</f>
        <v>0</v>
      </c>
      <c r="D221" s="39"/>
      <c r="E221" s="38">
        <f t="shared" si="3"/>
        <v>0</v>
      </c>
    </row>
    <row r="222" spans="1:5" ht="14.25" customHeight="1" collapsed="1" x14ac:dyDescent="0.2">
      <c r="A222" s="21">
        <v>3295</v>
      </c>
      <c r="B222" s="21" t="s">
        <v>82</v>
      </c>
      <c r="C222" s="6">
        <f>C223</f>
        <v>0</v>
      </c>
      <c r="D222" s="6"/>
      <c r="E222" s="49">
        <f t="shared" si="3"/>
        <v>0</v>
      </c>
    </row>
    <row r="223" spans="1:5" ht="14.25" hidden="1" customHeight="1" outlineLevel="1" x14ac:dyDescent="0.2">
      <c r="A223" s="41" t="s">
        <v>176</v>
      </c>
      <c r="B223" s="41" t="s">
        <v>134</v>
      </c>
      <c r="C223" s="40">
        <f>C224</f>
        <v>0</v>
      </c>
      <c r="D223" s="39"/>
      <c r="E223" s="38">
        <f t="shared" si="3"/>
        <v>0</v>
      </c>
    </row>
    <row r="224" spans="1:5" ht="14.25" hidden="1" customHeight="1" outlineLevel="1" x14ac:dyDescent="0.2">
      <c r="A224" s="41" t="s">
        <v>686</v>
      </c>
      <c r="B224" s="41" t="s">
        <v>685</v>
      </c>
      <c r="C224" s="40">
        <f>C225</f>
        <v>0</v>
      </c>
      <c r="D224" s="39"/>
      <c r="E224" s="38">
        <f t="shared" si="3"/>
        <v>0</v>
      </c>
    </row>
    <row r="225" spans="1:5" ht="14.25" hidden="1" customHeight="1" outlineLevel="1" x14ac:dyDescent="0.2">
      <c r="A225" s="41" t="s">
        <v>684</v>
      </c>
      <c r="B225" s="41" t="s">
        <v>683</v>
      </c>
      <c r="C225" s="40">
        <v>0</v>
      </c>
      <c r="D225" s="39"/>
      <c r="E225" s="38">
        <f t="shared" si="3"/>
        <v>0</v>
      </c>
    </row>
    <row r="226" spans="1:5" ht="14.25" hidden="1" customHeight="1" outlineLevel="1" x14ac:dyDescent="0.2">
      <c r="A226" s="41" t="s">
        <v>682</v>
      </c>
      <c r="B226" s="41" t="s">
        <v>681</v>
      </c>
      <c r="C226" s="40"/>
      <c r="D226" s="39"/>
      <c r="E226" s="38">
        <f t="shared" si="3"/>
        <v>0</v>
      </c>
    </row>
    <row r="227" spans="1:5" ht="14.25" hidden="1" customHeight="1" outlineLevel="1" x14ac:dyDescent="0.2">
      <c r="A227" s="41" t="s">
        <v>680</v>
      </c>
      <c r="B227" s="41" t="s">
        <v>679</v>
      </c>
      <c r="C227" s="40">
        <f>C229</f>
        <v>334254.74900000001</v>
      </c>
      <c r="D227" s="39"/>
      <c r="E227" s="38">
        <f t="shared" si="3"/>
        <v>0</v>
      </c>
    </row>
    <row r="228" spans="1:5" ht="14.25" hidden="1" customHeight="1" outlineLevel="1" x14ac:dyDescent="0.2">
      <c r="A228" s="41" t="s">
        <v>467</v>
      </c>
      <c r="B228" s="41" t="s">
        <v>466</v>
      </c>
      <c r="C228" s="40"/>
      <c r="D228" s="39"/>
      <c r="E228" s="38">
        <f t="shared" si="3"/>
        <v>0</v>
      </c>
    </row>
    <row r="229" spans="1:5" ht="14.25" hidden="1" customHeight="1" outlineLevel="1" x14ac:dyDescent="0.2">
      <c r="A229" s="41" t="s">
        <v>678</v>
      </c>
      <c r="B229" s="41" t="s">
        <v>677</v>
      </c>
      <c r="C229" s="40">
        <f>C231+C279+C287</f>
        <v>334254.74900000001</v>
      </c>
      <c r="D229" s="39"/>
      <c r="E229" s="38">
        <f t="shared" si="3"/>
        <v>0</v>
      </c>
    </row>
    <row r="230" spans="1:5" ht="14.25" hidden="1" customHeight="1" outlineLevel="1" x14ac:dyDescent="0.2">
      <c r="A230" s="41" t="s">
        <v>175</v>
      </c>
      <c r="B230" s="41" t="s">
        <v>174</v>
      </c>
      <c r="C230" s="40"/>
      <c r="D230" s="39"/>
      <c r="E230" s="38">
        <f t="shared" si="3"/>
        <v>0</v>
      </c>
    </row>
    <row r="231" spans="1:5" ht="14.25" hidden="1" customHeight="1" outlineLevel="1" x14ac:dyDescent="0.2">
      <c r="A231" s="41" t="s">
        <v>461</v>
      </c>
      <c r="B231" s="41" t="s">
        <v>460</v>
      </c>
      <c r="C231" s="40">
        <f>C232</f>
        <v>329379.74900000001</v>
      </c>
      <c r="D231" s="39"/>
      <c r="E231" s="38">
        <f t="shared" si="3"/>
        <v>0</v>
      </c>
    </row>
    <row r="232" spans="1:5" ht="14.25" hidden="1" customHeight="1" outlineLevel="1" x14ac:dyDescent="0.2">
      <c r="A232" s="41" t="s">
        <v>676</v>
      </c>
      <c r="B232" s="41" t="s">
        <v>675</v>
      </c>
      <c r="C232" s="40">
        <f>C233+C242+C266+C272+C275</f>
        <v>329379.74900000001</v>
      </c>
      <c r="D232" s="39"/>
      <c r="E232" s="38">
        <f t="shared" si="3"/>
        <v>0</v>
      </c>
    </row>
    <row r="233" spans="1:5" ht="14.25" hidden="1" customHeight="1" outlineLevel="1" x14ac:dyDescent="0.2">
      <c r="A233" s="41" t="s">
        <v>674</v>
      </c>
      <c r="B233" s="41" t="s">
        <v>673</v>
      </c>
      <c r="C233" s="40">
        <f>C234+C236+C238</f>
        <v>238779.01200000002</v>
      </c>
      <c r="D233" s="39"/>
      <c r="E233" s="38">
        <f t="shared" si="3"/>
        <v>0</v>
      </c>
    </row>
    <row r="234" spans="1:5" ht="14.25" hidden="1" customHeight="1" outlineLevel="1" x14ac:dyDescent="0.2">
      <c r="A234" s="41" t="s">
        <v>672</v>
      </c>
      <c r="B234" s="41" t="s">
        <v>671</v>
      </c>
      <c r="C234" s="40">
        <f>C235</f>
        <v>191447.11200000002</v>
      </c>
      <c r="D234" s="39"/>
      <c r="E234" s="38">
        <f t="shared" si="3"/>
        <v>0</v>
      </c>
    </row>
    <row r="235" spans="1:5" ht="14.25" hidden="1" customHeight="1" outlineLevel="1" x14ac:dyDescent="0.2">
      <c r="A235" s="41" t="s">
        <v>670</v>
      </c>
      <c r="B235" s="41" t="s">
        <v>669</v>
      </c>
      <c r="C235" s="40">
        <v>191447.11200000002</v>
      </c>
      <c r="D235" s="39"/>
      <c r="E235" s="38">
        <f t="shared" si="3"/>
        <v>0</v>
      </c>
    </row>
    <row r="236" spans="1:5" ht="14.25" hidden="1" customHeight="1" outlineLevel="1" x14ac:dyDescent="0.2">
      <c r="A236" s="41" t="s">
        <v>668</v>
      </c>
      <c r="B236" s="41" t="s">
        <v>667</v>
      </c>
      <c r="C236" s="40">
        <f>C237</f>
        <v>9018.9000000000015</v>
      </c>
      <c r="D236" s="39"/>
      <c r="E236" s="38">
        <f t="shared" si="3"/>
        <v>0</v>
      </c>
    </row>
    <row r="237" spans="1:5" ht="14.25" hidden="1" customHeight="1" outlineLevel="1" x14ac:dyDescent="0.2">
      <c r="A237" s="41" t="s">
        <v>666</v>
      </c>
      <c r="B237" s="41" t="s">
        <v>665</v>
      </c>
      <c r="C237" s="40">
        <v>9018.9000000000015</v>
      </c>
      <c r="D237" s="39"/>
      <c r="E237" s="38">
        <f t="shared" si="3"/>
        <v>0</v>
      </c>
    </row>
    <row r="238" spans="1:5" ht="14.25" customHeight="1" collapsed="1" x14ac:dyDescent="0.2">
      <c r="A238" s="21">
        <v>3299</v>
      </c>
      <c r="B238" s="21" t="s">
        <v>173</v>
      </c>
      <c r="C238" s="13">
        <f>C240+C241+C239</f>
        <v>38313</v>
      </c>
      <c r="D238" s="13"/>
      <c r="E238" s="49">
        <f t="shared" si="3"/>
        <v>0</v>
      </c>
    </row>
    <row r="239" spans="1:5" ht="14.25" hidden="1" customHeight="1" outlineLevel="1" x14ac:dyDescent="0.2">
      <c r="A239" s="50" t="s">
        <v>172</v>
      </c>
      <c r="B239" s="41" t="s">
        <v>171</v>
      </c>
      <c r="C239" s="40">
        <v>0</v>
      </c>
      <c r="D239" s="39"/>
      <c r="E239" s="38">
        <f t="shared" si="3"/>
        <v>0</v>
      </c>
    </row>
    <row r="240" spans="1:5" ht="14.25" hidden="1" customHeight="1" outlineLevel="1" x14ac:dyDescent="0.2">
      <c r="A240" s="50" t="s">
        <v>170</v>
      </c>
      <c r="B240" s="41" t="s">
        <v>664</v>
      </c>
      <c r="C240" s="40">
        <v>32571</v>
      </c>
      <c r="D240" s="39"/>
      <c r="E240" s="38">
        <f t="shared" si="3"/>
        <v>0</v>
      </c>
    </row>
    <row r="241" spans="1:5" ht="14.25" customHeight="1" collapsed="1" x14ac:dyDescent="0.2">
      <c r="A241" s="21"/>
      <c r="B241" s="21"/>
      <c r="C241" s="6">
        <v>5742</v>
      </c>
      <c r="D241" s="6"/>
      <c r="E241" s="49">
        <f t="shared" si="3"/>
        <v>0</v>
      </c>
    </row>
    <row r="242" spans="1:5" s="61" customFormat="1" ht="14.25" customHeight="1" x14ac:dyDescent="0.2">
      <c r="A242" s="60">
        <v>34</v>
      </c>
      <c r="B242" s="11" t="s">
        <v>13</v>
      </c>
      <c r="C242" s="14">
        <f>C243+C251+C260+C247</f>
        <v>81092.077000000005</v>
      </c>
      <c r="D242" s="14"/>
      <c r="E242" s="52">
        <f t="shared" si="3"/>
        <v>0</v>
      </c>
    </row>
    <row r="243" spans="1:5" s="61" customFormat="1" ht="14.25" customHeight="1" x14ac:dyDescent="0.2">
      <c r="A243" s="60">
        <v>343</v>
      </c>
      <c r="B243" s="53" t="s">
        <v>61</v>
      </c>
      <c r="C243" s="7">
        <f>C245+C246+C244</f>
        <v>20060.103000000003</v>
      </c>
      <c r="D243" s="7"/>
      <c r="E243" s="52">
        <f t="shared" si="3"/>
        <v>0</v>
      </c>
    </row>
    <row r="244" spans="1:5" ht="14.25" customHeight="1" x14ac:dyDescent="0.2">
      <c r="A244" s="56">
        <v>3431</v>
      </c>
      <c r="B244" s="23" t="s">
        <v>62</v>
      </c>
      <c r="C244" s="15">
        <v>4809.6080000000002</v>
      </c>
      <c r="D244" s="15"/>
      <c r="E244" s="49">
        <f t="shared" si="3"/>
        <v>0</v>
      </c>
    </row>
    <row r="245" spans="1:5" ht="14.25" hidden="1" customHeight="1" outlineLevel="1" x14ac:dyDescent="0.2">
      <c r="A245" s="41" t="s">
        <v>168</v>
      </c>
      <c r="B245" s="41" t="s">
        <v>167</v>
      </c>
      <c r="C245" s="40">
        <v>9333.9150000000009</v>
      </c>
      <c r="D245" s="39"/>
      <c r="E245" s="38">
        <f t="shared" si="3"/>
        <v>0</v>
      </c>
    </row>
    <row r="246" spans="1:5" ht="14.25" hidden="1" customHeight="1" outlineLevel="1" x14ac:dyDescent="0.2">
      <c r="A246" s="41" t="s">
        <v>166</v>
      </c>
      <c r="B246" s="41" t="s">
        <v>165</v>
      </c>
      <c r="C246" s="40">
        <v>5916.58</v>
      </c>
      <c r="D246" s="39"/>
      <c r="E246" s="38">
        <f t="shared" si="3"/>
        <v>0</v>
      </c>
    </row>
    <row r="247" spans="1:5" ht="14.25" hidden="1" customHeight="1" outlineLevel="1" x14ac:dyDescent="0.2">
      <c r="A247" s="41" t="s">
        <v>164</v>
      </c>
      <c r="B247" s="41" t="s">
        <v>163</v>
      </c>
      <c r="C247" s="40">
        <f>C248+C249+C250</f>
        <v>10086.219999999999</v>
      </c>
      <c r="D247" s="39"/>
      <c r="E247" s="38">
        <f t="shared" si="3"/>
        <v>0</v>
      </c>
    </row>
    <row r="248" spans="1:5" ht="14.25" hidden="1" customHeight="1" outlineLevel="1" x14ac:dyDescent="0.2">
      <c r="A248" s="41" t="s">
        <v>162</v>
      </c>
      <c r="B248" s="41" t="s">
        <v>161</v>
      </c>
      <c r="C248" s="40">
        <v>3200.5450000000001</v>
      </c>
      <c r="D248" s="39"/>
      <c r="E248" s="38">
        <f t="shared" si="3"/>
        <v>0</v>
      </c>
    </row>
    <row r="249" spans="1:5" ht="14.25" hidden="1" customHeight="1" outlineLevel="1" x14ac:dyDescent="0.2">
      <c r="A249" s="41" t="s">
        <v>160</v>
      </c>
      <c r="B249" s="41" t="s">
        <v>159</v>
      </c>
      <c r="C249" s="40">
        <v>6375.625</v>
      </c>
      <c r="D249" s="39"/>
      <c r="E249" s="38">
        <f t="shared" si="3"/>
        <v>0</v>
      </c>
    </row>
    <row r="250" spans="1:5" ht="14.25" hidden="1" customHeight="1" outlineLevel="1" x14ac:dyDescent="0.2">
      <c r="A250" s="41" t="s">
        <v>158</v>
      </c>
      <c r="B250" s="41" t="s">
        <v>157</v>
      </c>
      <c r="C250" s="40">
        <v>510.05</v>
      </c>
      <c r="D250" s="39"/>
      <c r="E250" s="38">
        <f t="shared" si="3"/>
        <v>0</v>
      </c>
    </row>
    <row r="251" spans="1:5" ht="14.25" customHeight="1" collapsed="1" x14ac:dyDescent="0.2">
      <c r="A251" s="56">
        <v>3432</v>
      </c>
      <c r="B251" s="23" t="s">
        <v>155</v>
      </c>
      <c r="C251" s="6">
        <f>SUM(C252:C259)</f>
        <v>45069.927499999998</v>
      </c>
      <c r="D251" s="6"/>
      <c r="E251" s="49">
        <f t="shared" si="3"/>
        <v>0</v>
      </c>
    </row>
    <row r="252" spans="1:5" ht="14.25" hidden="1" customHeight="1" outlineLevel="1" x14ac:dyDescent="0.2">
      <c r="A252" s="41" t="s">
        <v>156</v>
      </c>
      <c r="B252" s="41" t="s">
        <v>155</v>
      </c>
      <c r="C252" s="40">
        <v>3315.3250000000003</v>
      </c>
      <c r="D252" s="39"/>
      <c r="E252" s="38">
        <f t="shared" si="3"/>
        <v>0</v>
      </c>
    </row>
    <row r="253" spans="1:5" ht="14.25" customHeight="1" collapsed="1" x14ac:dyDescent="0.2">
      <c r="A253" s="56">
        <v>3433</v>
      </c>
      <c r="B253" s="23" t="s">
        <v>63</v>
      </c>
      <c r="C253" s="6">
        <v>1530.15</v>
      </c>
      <c r="D253" s="6"/>
      <c r="E253" s="49">
        <f t="shared" si="3"/>
        <v>0</v>
      </c>
    </row>
    <row r="254" spans="1:5" ht="14.25" hidden="1" customHeight="1" outlineLevel="1" x14ac:dyDescent="0.2">
      <c r="A254" s="41" t="s">
        <v>154</v>
      </c>
      <c r="B254" s="41" t="s">
        <v>153</v>
      </c>
      <c r="C254" s="40">
        <v>1020.1</v>
      </c>
      <c r="D254" s="39"/>
      <c r="E254" s="38">
        <f t="shared" si="3"/>
        <v>0</v>
      </c>
    </row>
    <row r="255" spans="1:5" ht="14.25" hidden="1" customHeight="1" outlineLevel="1" x14ac:dyDescent="0.2">
      <c r="A255" s="41" t="s">
        <v>152</v>
      </c>
      <c r="B255" s="41" t="s">
        <v>151</v>
      </c>
      <c r="C255" s="40">
        <v>9180.9</v>
      </c>
      <c r="D255" s="39"/>
      <c r="E255" s="38">
        <f t="shared" si="3"/>
        <v>0</v>
      </c>
    </row>
    <row r="256" spans="1:5" s="61" customFormat="1" ht="27" customHeight="1" collapsed="1" x14ac:dyDescent="0.2">
      <c r="A256" s="59">
        <v>37</v>
      </c>
      <c r="B256" s="57" t="s">
        <v>147</v>
      </c>
      <c r="C256" s="7">
        <v>3825.125</v>
      </c>
      <c r="D256" s="7"/>
      <c r="E256" s="52">
        <f t="shared" si="3"/>
        <v>0</v>
      </c>
    </row>
    <row r="257" spans="1:6" s="61" customFormat="1" ht="15" customHeight="1" x14ac:dyDescent="0.2">
      <c r="A257" s="10">
        <v>372</v>
      </c>
      <c r="B257" s="57" t="s">
        <v>90</v>
      </c>
      <c r="C257" s="7">
        <v>12957.227500000001</v>
      </c>
      <c r="D257" s="7"/>
      <c r="E257" s="52">
        <f t="shared" si="3"/>
        <v>0</v>
      </c>
    </row>
    <row r="258" spans="1:6" ht="15" customHeight="1" x14ac:dyDescent="0.2">
      <c r="A258" s="56">
        <v>3721</v>
      </c>
      <c r="B258" s="23" t="s">
        <v>89</v>
      </c>
      <c r="C258" s="6">
        <v>8140.6</v>
      </c>
      <c r="D258" s="6"/>
      <c r="E258" s="49">
        <f t="shared" si="3"/>
        <v>0</v>
      </c>
    </row>
    <row r="259" spans="1:6" ht="15" hidden="1" customHeight="1" outlineLevel="1" x14ac:dyDescent="0.2">
      <c r="A259" s="41" t="s">
        <v>146</v>
      </c>
      <c r="B259" s="41" t="s">
        <v>145</v>
      </c>
      <c r="C259" s="40">
        <v>5100.5</v>
      </c>
      <c r="D259" s="39"/>
      <c r="E259" s="38">
        <f t="shared" ref="E259:E322" si="4">IF(ISERROR(D259/C259*100),0,D259/C259*100)</f>
        <v>0</v>
      </c>
    </row>
    <row r="260" spans="1:6" s="61" customFormat="1" ht="15" customHeight="1" collapsed="1" x14ac:dyDescent="0.2">
      <c r="A260" s="10">
        <v>38</v>
      </c>
      <c r="B260" s="58" t="s">
        <v>76</v>
      </c>
      <c r="C260" s="7">
        <f>C261+C262+C263+C264+C265</f>
        <v>5875.8265000000001</v>
      </c>
      <c r="D260" s="7"/>
      <c r="E260" s="49">
        <f t="shared" si="4"/>
        <v>0</v>
      </c>
    </row>
    <row r="261" spans="1:6" s="61" customFormat="1" ht="13.5" customHeight="1" x14ac:dyDescent="0.2">
      <c r="A261" s="10">
        <v>383</v>
      </c>
      <c r="B261" s="57" t="s">
        <v>87</v>
      </c>
      <c r="C261" s="1">
        <v>505</v>
      </c>
      <c r="D261" s="1"/>
      <c r="E261" s="49">
        <f t="shared" si="4"/>
        <v>0</v>
      </c>
    </row>
    <row r="262" spans="1:6" s="70" customFormat="1" ht="13.5" customHeight="1" x14ac:dyDescent="0.2">
      <c r="A262" s="56">
        <v>3831</v>
      </c>
      <c r="B262" s="23" t="s">
        <v>97</v>
      </c>
      <c r="C262" s="15">
        <v>1275.125</v>
      </c>
      <c r="D262" s="15"/>
      <c r="E262" s="55">
        <f t="shared" si="4"/>
        <v>0</v>
      </c>
      <c r="F262" s="61"/>
    </row>
    <row r="263" spans="1:6" s="70" customFormat="1" ht="13.5" hidden="1" customHeight="1" outlineLevel="1" x14ac:dyDescent="0.2">
      <c r="A263" s="41" t="s">
        <v>143</v>
      </c>
      <c r="B263" s="41" t="s">
        <v>142</v>
      </c>
      <c r="C263" s="40">
        <v>15.301499999999999</v>
      </c>
      <c r="D263" s="39"/>
      <c r="E263" s="38">
        <f t="shared" si="4"/>
        <v>0</v>
      </c>
      <c r="F263" s="61"/>
    </row>
    <row r="264" spans="1:6" s="70" customFormat="1" ht="13.5" hidden="1" customHeight="1" outlineLevel="1" x14ac:dyDescent="0.2">
      <c r="A264" s="41" t="s">
        <v>141</v>
      </c>
      <c r="B264" s="41" t="s">
        <v>140</v>
      </c>
      <c r="C264" s="40">
        <v>4080.4</v>
      </c>
      <c r="D264" s="39"/>
      <c r="E264" s="38">
        <f t="shared" si="4"/>
        <v>0</v>
      </c>
      <c r="F264" s="61"/>
    </row>
    <row r="265" spans="1:6" s="70" customFormat="1" ht="13.5" hidden="1" customHeight="1" outlineLevel="1" x14ac:dyDescent="0.2">
      <c r="A265" s="41" t="s">
        <v>139</v>
      </c>
      <c r="B265" s="41" t="s">
        <v>138</v>
      </c>
      <c r="C265" s="40">
        <v>0</v>
      </c>
      <c r="D265" s="39"/>
      <c r="E265" s="38">
        <f t="shared" si="4"/>
        <v>0</v>
      </c>
      <c r="F265" s="61"/>
    </row>
    <row r="266" spans="1:6" s="70" customFormat="1" ht="13.5" hidden="1" customHeight="1" outlineLevel="1" x14ac:dyDescent="0.2">
      <c r="A266" s="41" t="s">
        <v>137</v>
      </c>
      <c r="B266" s="41" t="s">
        <v>136</v>
      </c>
      <c r="C266" s="40">
        <f>C267</f>
        <v>3008.6600000000003</v>
      </c>
      <c r="D266" s="39"/>
      <c r="E266" s="38">
        <f t="shared" si="4"/>
        <v>0</v>
      </c>
      <c r="F266" s="61"/>
    </row>
    <row r="267" spans="1:6" s="70" customFormat="1" ht="13.5" hidden="1" customHeight="1" outlineLevel="1" x14ac:dyDescent="0.2">
      <c r="A267" s="41" t="s">
        <v>135</v>
      </c>
      <c r="B267" s="41" t="s">
        <v>134</v>
      </c>
      <c r="C267" s="40">
        <f>C268+C269+C270+C271</f>
        <v>3008.6600000000003</v>
      </c>
      <c r="D267" s="39"/>
      <c r="E267" s="38">
        <f t="shared" si="4"/>
        <v>0</v>
      </c>
      <c r="F267" s="61"/>
    </row>
    <row r="268" spans="1:6" s="70" customFormat="1" ht="13.5" hidden="1" customHeight="1" outlineLevel="1" x14ac:dyDescent="0.2">
      <c r="A268" s="41" t="s">
        <v>133</v>
      </c>
      <c r="B268" s="41" t="s">
        <v>132</v>
      </c>
      <c r="C268" s="40">
        <v>1638.3600000000001</v>
      </c>
      <c r="D268" s="39"/>
      <c r="E268" s="38">
        <f t="shared" si="4"/>
        <v>0</v>
      </c>
      <c r="F268" s="61"/>
    </row>
    <row r="269" spans="1:6" s="70" customFormat="1" ht="13.5" hidden="1" customHeight="1" outlineLevel="1" x14ac:dyDescent="0.2">
      <c r="A269" s="50" t="s">
        <v>131</v>
      </c>
      <c r="B269" s="41" t="s">
        <v>130</v>
      </c>
      <c r="C269" s="40">
        <v>915.2</v>
      </c>
      <c r="D269" s="39"/>
      <c r="E269" s="38">
        <f t="shared" si="4"/>
        <v>0</v>
      </c>
      <c r="F269" s="61"/>
    </row>
    <row r="270" spans="1:6" s="70" customFormat="1" ht="13.5" hidden="1" customHeight="1" outlineLevel="1" x14ac:dyDescent="0.2">
      <c r="A270" s="50" t="s">
        <v>447</v>
      </c>
      <c r="B270" s="41" t="s">
        <v>446</v>
      </c>
      <c r="C270" s="40">
        <v>455.1</v>
      </c>
      <c r="D270" s="39"/>
      <c r="E270" s="38">
        <f t="shared" si="4"/>
        <v>0</v>
      </c>
      <c r="F270" s="61"/>
    </row>
    <row r="271" spans="1:6" s="70" customFormat="1" ht="13.5" hidden="1" customHeight="1" outlineLevel="1" x14ac:dyDescent="0.2">
      <c r="A271" s="41" t="s">
        <v>129</v>
      </c>
      <c r="B271" s="41" t="s">
        <v>128</v>
      </c>
      <c r="C271" s="40">
        <v>0</v>
      </c>
      <c r="D271" s="39"/>
      <c r="E271" s="38">
        <f t="shared" si="4"/>
        <v>0</v>
      </c>
      <c r="F271" s="61"/>
    </row>
    <row r="272" spans="1:6" s="70" customFormat="1" ht="13.5" hidden="1" customHeight="1" outlineLevel="1" x14ac:dyDescent="0.2">
      <c r="A272" s="41" t="s">
        <v>127</v>
      </c>
      <c r="B272" s="41" t="s">
        <v>126</v>
      </c>
      <c r="C272" s="40">
        <f>C273</f>
        <v>0</v>
      </c>
      <c r="D272" s="39"/>
      <c r="E272" s="38">
        <f t="shared" si="4"/>
        <v>0</v>
      </c>
      <c r="F272" s="61"/>
    </row>
    <row r="273" spans="1:6" s="70" customFormat="1" ht="13.5" hidden="1" customHeight="1" outlineLevel="1" x14ac:dyDescent="0.2">
      <c r="A273" s="41" t="s">
        <v>125</v>
      </c>
      <c r="B273" s="41" t="s">
        <v>124</v>
      </c>
      <c r="C273" s="40">
        <f>C274</f>
        <v>0</v>
      </c>
      <c r="D273" s="39"/>
      <c r="E273" s="38">
        <f t="shared" si="4"/>
        <v>0</v>
      </c>
      <c r="F273" s="61"/>
    </row>
    <row r="274" spans="1:6" s="70" customFormat="1" ht="13.5" hidden="1" customHeight="1" outlineLevel="1" x14ac:dyDescent="0.2">
      <c r="A274" s="41" t="s">
        <v>123</v>
      </c>
      <c r="B274" s="41" t="s">
        <v>122</v>
      </c>
      <c r="C274" s="40">
        <v>0</v>
      </c>
      <c r="D274" s="39"/>
      <c r="E274" s="38">
        <f t="shared" si="4"/>
        <v>0</v>
      </c>
      <c r="F274" s="61"/>
    </row>
    <row r="275" spans="1:6" collapsed="1" x14ac:dyDescent="0.2">
      <c r="A275" s="51"/>
      <c r="B275" s="51"/>
      <c r="C275" s="6">
        <f>C276</f>
        <v>6500</v>
      </c>
      <c r="D275" s="6"/>
      <c r="E275" s="52">
        <f t="shared" si="4"/>
        <v>0</v>
      </c>
      <c r="F275" s="61"/>
    </row>
    <row r="276" spans="1:6" ht="12.75" customHeight="1" x14ac:dyDescent="0.2">
      <c r="A276" s="53" t="s">
        <v>663</v>
      </c>
      <c r="B276" s="53" t="s">
        <v>120</v>
      </c>
      <c r="C276" s="14">
        <f>C277</f>
        <v>6500</v>
      </c>
      <c r="D276" s="14"/>
      <c r="E276" s="52">
        <f t="shared" si="4"/>
        <v>0</v>
      </c>
      <c r="F276" s="61"/>
    </row>
    <row r="277" spans="1:6" ht="14.25" customHeight="1" x14ac:dyDescent="0.2">
      <c r="A277" s="53">
        <v>4</v>
      </c>
      <c r="B277" s="12" t="s">
        <v>73</v>
      </c>
      <c r="C277" s="14">
        <v>6500</v>
      </c>
      <c r="D277" s="14"/>
      <c r="E277" s="52">
        <f t="shared" si="4"/>
        <v>0</v>
      </c>
      <c r="F277" s="61"/>
    </row>
    <row r="278" spans="1:6" ht="14.25" customHeight="1" x14ac:dyDescent="0.2">
      <c r="A278" s="53">
        <v>42</v>
      </c>
      <c r="B278" s="54" t="s">
        <v>14</v>
      </c>
      <c r="C278" s="14"/>
      <c r="D278" s="14"/>
      <c r="E278" s="52">
        <f t="shared" si="4"/>
        <v>0</v>
      </c>
      <c r="F278" s="61"/>
    </row>
    <row r="279" spans="1:6" s="61" customFormat="1" ht="14.25" customHeight="1" x14ac:dyDescent="0.2">
      <c r="A279" s="53">
        <v>422</v>
      </c>
      <c r="B279" s="11" t="s">
        <v>19</v>
      </c>
      <c r="C279" s="7">
        <f>C280</f>
        <v>1875</v>
      </c>
      <c r="D279" s="7"/>
      <c r="E279" s="52">
        <f t="shared" si="4"/>
        <v>0</v>
      </c>
    </row>
    <row r="280" spans="1:6" ht="14.25" customHeight="1" x14ac:dyDescent="0.2">
      <c r="A280" s="34" t="s">
        <v>15</v>
      </c>
      <c r="B280" s="4" t="s">
        <v>16</v>
      </c>
      <c r="C280" s="15">
        <f>C281</f>
        <v>1875</v>
      </c>
      <c r="D280" s="15"/>
      <c r="E280" s="49">
        <f t="shared" si="4"/>
        <v>0</v>
      </c>
      <c r="F280" s="61"/>
    </row>
    <row r="281" spans="1:6" ht="14.25" hidden="1" customHeight="1" outlineLevel="1" x14ac:dyDescent="0.2">
      <c r="A281" s="41" t="s">
        <v>119</v>
      </c>
      <c r="B281" s="41" t="s">
        <v>16</v>
      </c>
      <c r="C281" s="40">
        <f>C282</f>
        <v>1875</v>
      </c>
      <c r="D281" s="39"/>
      <c r="E281" s="38">
        <f t="shared" si="4"/>
        <v>0</v>
      </c>
      <c r="F281" s="61"/>
    </row>
    <row r="282" spans="1:6" ht="14.25" customHeight="1" collapsed="1" x14ac:dyDescent="0.2">
      <c r="A282" s="34">
        <v>4222</v>
      </c>
      <c r="B282" s="76" t="s">
        <v>18</v>
      </c>
      <c r="C282" s="6">
        <f>C283+C284+C285</f>
        <v>1875</v>
      </c>
      <c r="D282" s="6"/>
      <c r="E282" s="49">
        <f t="shared" si="4"/>
        <v>0</v>
      </c>
      <c r="F282" s="61"/>
    </row>
    <row r="283" spans="1:6" ht="14.25" customHeight="1" x14ac:dyDescent="0.2">
      <c r="A283" s="34">
        <v>4223</v>
      </c>
      <c r="B283" s="76" t="s">
        <v>42</v>
      </c>
      <c r="C283" s="6">
        <v>875</v>
      </c>
      <c r="D283" s="6"/>
      <c r="E283" s="49">
        <f t="shared" si="4"/>
        <v>0</v>
      </c>
    </row>
    <row r="284" spans="1:6" ht="14.25" hidden="1" customHeight="1" outlineLevel="1" x14ac:dyDescent="0.2">
      <c r="A284" s="41" t="s">
        <v>117</v>
      </c>
      <c r="B284" s="41" t="s">
        <v>42</v>
      </c>
      <c r="C284" s="40">
        <v>500</v>
      </c>
      <c r="D284" s="39"/>
      <c r="E284" s="38">
        <f t="shared" si="4"/>
        <v>0</v>
      </c>
    </row>
    <row r="285" spans="1:6" ht="14.25" customHeight="1" collapsed="1" x14ac:dyDescent="0.2">
      <c r="A285" s="34"/>
      <c r="B285" s="76"/>
      <c r="C285" s="6">
        <v>500</v>
      </c>
      <c r="D285" s="6"/>
      <c r="E285" s="52">
        <f t="shared" si="4"/>
        <v>0</v>
      </c>
    </row>
    <row r="286" spans="1:6" s="61" customFormat="1" ht="14.25" customHeight="1" x14ac:dyDescent="0.2">
      <c r="A286" s="78" t="s">
        <v>622</v>
      </c>
      <c r="B286" s="77" t="s">
        <v>621</v>
      </c>
      <c r="C286" s="7"/>
      <c r="D286" s="7"/>
      <c r="E286" s="52">
        <f t="shared" si="4"/>
        <v>0</v>
      </c>
    </row>
    <row r="287" spans="1:6" s="61" customFormat="1" ht="14.25" customHeight="1" x14ac:dyDescent="0.2">
      <c r="A287" s="78">
        <v>4</v>
      </c>
      <c r="B287" s="12" t="s">
        <v>73</v>
      </c>
      <c r="C287" s="7">
        <f>C288</f>
        <v>3000</v>
      </c>
      <c r="D287" s="7"/>
      <c r="E287" s="52">
        <f t="shared" si="4"/>
        <v>0</v>
      </c>
    </row>
    <row r="288" spans="1:6" s="61" customFormat="1" ht="14.25" customHeight="1" x14ac:dyDescent="0.2">
      <c r="A288" s="78">
        <v>41</v>
      </c>
      <c r="B288" s="12" t="s">
        <v>94</v>
      </c>
      <c r="C288" s="7">
        <f>C289+C292</f>
        <v>3000</v>
      </c>
      <c r="D288" s="7"/>
      <c r="E288" s="52">
        <f t="shared" si="4"/>
        <v>0</v>
      </c>
    </row>
    <row r="289" spans="1:5" s="61" customFormat="1" ht="14.25" customHeight="1" x14ac:dyDescent="0.2">
      <c r="A289" s="78">
        <v>412</v>
      </c>
      <c r="B289" s="12" t="s">
        <v>95</v>
      </c>
      <c r="C289" s="7">
        <f>C290</f>
        <v>500</v>
      </c>
      <c r="D289" s="7"/>
      <c r="E289" s="52">
        <f t="shared" si="4"/>
        <v>0</v>
      </c>
    </row>
    <row r="290" spans="1:5" ht="14.25" customHeight="1" x14ac:dyDescent="0.2">
      <c r="A290" s="34">
        <v>4123</v>
      </c>
      <c r="B290" s="76" t="s">
        <v>93</v>
      </c>
      <c r="C290" s="6">
        <f>C291</f>
        <v>500</v>
      </c>
      <c r="D290" s="6"/>
      <c r="E290" s="49">
        <f t="shared" si="4"/>
        <v>0</v>
      </c>
    </row>
    <row r="291" spans="1:5" ht="14.25" hidden="1" customHeight="1" outlineLevel="1" x14ac:dyDescent="0.2">
      <c r="A291" s="41" t="s">
        <v>114</v>
      </c>
      <c r="B291" s="41" t="s">
        <v>93</v>
      </c>
      <c r="C291" s="40">
        <v>500</v>
      </c>
      <c r="D291" s="39"/>
      <c r="E291" s="38">
        <f t="shared" si="4"/>
        <v>0</v>
      </c>
    </row>
    <row r="292" spans="1:5" s="61" customFormat="1" ht="14.25" customHeight="1" collapsed="1" x14ac:dyDescent="0.2">
      <c r="A292" s="78">
        <v>42</v>
      </c>
      <c r="B292" s="54" t="s">
        <v>14</v>
      </c>
      <c r="C292" s="7">
        <f>C293</f>
        <v>2500</v>
      </c>
      <c r="D292" s="7"/>
      <c r="E292" s="52">
        <f t="shared" si="4"/>
        <v>0</v>
      </c>
    </row>
    <row r="293" spans="1:5" s="61" customFormat="1" ht="14.25" customHeight="1" x14ac:dyDescent="0.2">
      <c r="A293" s="78">
        <v>426</v>
      </c>
      <c r="B293" s="77" t="s">
        <v>21</v>
      </c>
      <c r="C293" s="7">
        <f>C294</f>
        <v>2500</v>
      </c>
      <c r="D293" s="7"/>
      <c r="E293" s="52">
        <f t="shared" si="4"/>
        <v>0</v>
      </c>
    </row>
    <row r="294" spans="1:5" ht="14.25" customHeight="1" x14ac:dyDescent="0.2">
      <c r="A294" s="34">
        <v>4262</v>
      </c>
      <c r="B294" s="76" t="s">
        <v>0</v>
      </c>
      <c r="C294" s="15">
        <v>2500</v>
      </c>
      <c r="D294" s="15"/>
      <c r="E294" s="49">
        <f t="shared" si="4"/>
        <v>0</v>
      </c>
    </row>
    <row r="295" spans="1:5" ht="14.25" hidden="1" customHeight="1" outlineLevel="1" x14ac:dyDescent="0.2">
      <c r="A295" s="41" t="s">
        <v>112</v>
      </c>
      <c r="B295" s="41" t="s">
        <v>111</v>
      </c>
      <c r="C295" s="40"/>
      <c r="D295" s="39"/>
      <c r="E295" s="38">
        <f t="shared" si="4"/>
        <v>0</v>
      </c>
    </row>
    <row r="296" spans="1:5" ht="14.25" customHeight="1" collapsed="1" x14ac:dyDescent="0.2">
      <c r="A296" s="51"/>
      <c r="B296" s="51"/>
      <c r="D296" s="6"/>
      <c r="E296" s="52">
        <f t="shared" si="4"/>
        <v>0</v>
      </c>
    </row>
    <row r="297" spans="1:5" ht="14.25" customHeight="1" x14ac:dyDescent="0.2">
      <c r="A297" s="17">
        <v>101</v>
      </c>
      <c r="B297" s="53" t="s">
        <v>662</v>
      </c>
      <c r="C297" s="7"/>
      <c r="D297" s="7"/>
      <c r="E297" s="52">
        <f t="shared" si="4"/>
        <v>0</v>
      </c>
    </row>
    <row r="298" spans="1:5" ht="14.25" customHeight="1" x14ac:dyDescent="0.2">
      <c r="A298" s="51"/>
      <c r="B298" s="51"/>
      <c r="D298" s="6"/>
      <c r="E298" s="52">
        <f t="shared" si="4"/>
        <v>0</v>
      </c>
    </row>
    <row r="299" spans="1:5" ht="25.5" x14ac:dyDescent="0.2">
      <c r="A299" s="75" t="s">
        <v>661</v>
      </c>
      <c r="B299" s="9" t="s">
        <v>660</v>
      </c>
      <c r="C299" s="7"/>
      <c r="D299" s="7"/>
      <c r="E299" s="52">
        <f t="shared" si="4"/>
        <v>0</v>
      </c>
    </row>
    <row r="300" spans="1:5" ht="14.25" customHeight="1" x14ac:dyDescent="0.2">
      <c r="A300" s="60">
        <v>3</v>
      </c>
      <c r="B300" s="67" t="s">
        <v>66</v>
      </c>
      <c r="C300" s="7"/>
      <c r="D300" s="7"/>
      <c r="E300" s="52">
        <f t="shared" si="4"/>
        <v>0</v>
      </c>
    </row>
    <row r="301" spans="1:5" ht="24.75" customHeight="1" x14ac:dyDescent="0.2">
      <c r="A301" s="75">
        <v>37</v>
      </c>
      <c r="B301" s="58" t="s">
        <v>67</v>
      </c>
      <c r="C301" s="7"/>
      <c r="D301" s="7"/>
      <c r="E301" s="52">
        <f t="shared" si="4"/>
        <v>0</v>
      </c>
    </row>
    <row r="302" spans="1:5" s="61" customFormat="1" ht="14.25" customHeight="1" x14ac:dyDescent="0.2">
      <c r="A302" s="60">
        <v>371</v>
      </c>
      <c r="B302" s="58" t="s">
        <v>68</v>
      </c>
      <c r="C302" s="7"/>
      <c r="D302" s="7"/>
      <c r="E302" s="52">
        <f t="shared" si="4"/>
        <v>0</v>
      </c>
    </row>
    <row r="303" spans="1:5" ht="14.25" customHeight="1" x14ac:dyDescent="0.2">
      <c r="A303" s="51">
        <v>3711</v>
      </c>
      <c r="B303" s="23" t="s">
        <v>59</v>
      </c>
      <c r="C303" s="15"/>
      <c r="D303" s="15"/>
      <c r="E303" s="49">
        <f t="shared" si="4"/>
        <v>0</v>
      </c>
    </row>
    <row r="304" spans="1:5" ht="14.25" hidden="1" customHeight="1" outlineLevel="1" x14ac:dyDescent="0.2">
      <c r="A304" s="41" t="s">
        <v>659</v>
      </c>
      <c r="B304" s="41" t="s">
        <v>658</v>
      </c>
      <c r="C304" s="40"/>
      <c r="D304" s="39"/>
      <c r="E304" s="38">
        <f t="shared" si="4"/>
        <v>0</v>
      </c>
    </row>
    <row r="305" spans="1:5" ht="14.25" hidden="1" customHeight="1" outlineLevel="1" x14ac:dyDescent="0.2">
      <c r="A305" s="41" t="s">
        <v>657</v>
      </c>
      <c r="B305" s="41" t="s">
        <v>656</v>
      </c>
      <c r="C305" s="40"/>
      <c r="D305" s="39"/>
      <c r="E305" s="38">
        <f t="shared" si="4"/>
        <v>0</v>
      </c>
    </row>
    <row r="306" spans="1:5" ht="14.25" hidden="1" customHeight="1" outlineLevel="1" x14ac:dyDescent="0.2">
      <c r="A306" s="41" t="s">
        <v>655</v>
      </c>
      <c r="B306" s="41" t="s">
        <v>654</v>
      </c>
      <c r="C306" s="40"/>
      <c r="D306" s="39"/>
      <c r="E306" s="38">
        <f t="shared" si="4"/>
        <v>0</v>
      </c>
    </row>
    <row r="307" spans="1:5" ht="14.25" hidden="1" customHeight="1" outlineLevel="1" x14ac:dyDescent="0.2">
      <c r="A307" s="41" t="s">
        <v>653</v>
      </c>
      <c r="B307" s="41" t="s">
        <v>652</v>
      </c>
      <c r="C307" s="40"/>
      <c r="D307" s="39"/>
      <c r="E307" s="38">
        <f t="shared" si="4"/>
        <v>0</v>
      </c>
    </row>
    <row r="308" spans="1:5" ht="14.25" hidden="1" customHeight="1" outlineLevel="1" x14ac:dyDescent="0.2">
      <c r="A308" s="41" t="s">
        <v>651</v>
      </c>
      <c r="B308" s="41" t="s">
        <v>650</v>
      </c>
      <c r="C308" s="40"/>
      <c r="D308" s="39"/>
      <c r="E308" s="38">
        <f t="shared" si="4"/>
        <v>0</v>
      </c>
    </row>
    <row r="309" spans="1:5" ht="14.25" hidden="1" customHeight="1" outlineLevel="1" x14ac:dyDescent="0.2">
      <c r="A309" s="41" t="s">
        <v>649</v>
      </c>
      <c r="B309" s="41" t="s">
        <v>648</v>
      </c>
      <c r="C309" s="40"/>
      <c r="D309" s="39"/>
      <c r="E309" s="38">
        <f t="shared" si="4"/>
        <v>0</v>
      </c>
    </row>
    <row r="310" spans="1:5" ht="14.25" hidden="1" customHeight="1" outlineLevel="1" x14ac:dyDescent="0.2">
      <c r="A310" s="41" t="s">
        <v>647</v>
      </c>
      <c r="B310" s="41" t="s">
        <v>646</v>
      </c>
      <c r="C310" s="40"/>
      <c r="D310" s="39"/>
      <c r="E310" s="38">
        <f t="shared" si="4"/>
        <v>0</v>
      </c>
    </row>
    <row r="311" spans="1:5" ht="14.25" hidden="1" customHeight="1" outlineLevel="1" x14ac:dyDescent="0.2">
      <c r="A311" s="41" t="s">
        <v>645</v>
      </c>
      <c r="B311" s="41" t="s">
        <v>644</v>
      </c>
      <c r="C311" s="40"/>
      <c r="D311" s="39"/>
      <c r="E311" s="38">
        <f t="shared" si="4"/>
        <v>0</v>
      </c>
    </row>
    <row r="312" spans="1:5" ht="14.25" hidden="1" customHeight="1" outlineLevel="1" x14ac:dyDescent="0.2">
      <c r="A312" s="41" t="s">
        <v>643</v>
      </c>
      <c r="B312" s="41" t="s">
        <v>642</v>
      </c>
      <c r="C312" s="40"/>
      <c r="D312" s="39"/>
      <c r="E312" s="38">
        <f t="shared" si="4"/>
        <v>0</v>
      </c>
    </row>
    <row r="313" spans="1:5" ht="14.25" hidden="1" customHeight="1" outlineLevel="1" x14ac:dyDescent="0.2">
      <c r="A313" s="41" t="s">
        <v>641</v>
      </c>
      <c r="B313" s="41" t="s">
        <v>640</v>
      </c>
      <c r="C313" s="40"/>
      <c r="D313" s="39"/>
      <c r="E313" s="38">
        <f t="shared" si="4"/>
        <v>0</v>
      </c>
    </row>
    <row r="314" spans="1:5" ht="14.25" hidden="1" customHeight="1" outlineLevel="1" x14ac:dyDescent="0.2">
      <c r="A314" s="41" t="s">
        <v>639</v>
      </c>
      <c r="B314" s="41" t="s">
        <v>638</v>
      </c>
      <c r="C314" s="40"/>
      <c r="D314" s="39"/>
      <c r="E314" s="38">
        <f t="shared" si="4"/>
        <v>0</v>
      </c>
    </row>
    <row r="315" spans="1:5" ht="14.25" hidden="1" customHeight="1" outlineLevel="1" x14ac:dyDescent="0.2">
      <c r="A315" s="41" t="s">
        <v>637</v>
      </c>
      <c r="B315" s="41" t="s">
        <v>636</v>
      </c>
      <c r="C315" s="40"/>
      <c r="D315" s="39"/>
      <c r="E315" s="38">
        <f t="shared" si="4"/>
        <v>0</v>
      </c>
    </row>
    <row r="316" spans="1:5" ht="14.25" hidden="1" customHeight="1" outlineLevel="1" x14ac:dyDescent="0.2">
      <c r="A316" s="41" t="s">
        <v>635</v>
      </c>
      <c r="B316" s="41" t="s">
        <v>634</v>
      </c>
      <c r="C316" s="40"/>
      <c r="D316" s="39"/>
      <c r="E316" s="38">
        <f t="shared" si="4"/>
        <v>0</v>
      </c>
    </row>
    <row r="317" spans="1:5" s="61" customFormat="1" ht="14.25" customHeight="1" collapsed="1" x14ac:dyDescent="0.2">
      <c r="A317" s="60">
        <v>372</v>
      </c>
      <c r="B317" s="58" t="s">
        <v>90</v>
      </c>
      <c r="C317" s="7"/>
      <c r="D317" s="7"/>
      <c r="E317" s="52">
        <f t="shared" si="4"/>
        <v>0</v>
      </c>
    </row>
    <row r="318" spans="1:5" ht="14.25" customHeight="1" x14ac:dyDescent="0.2">
      <c r="A318" s="51">
        <v>3721</v>
      </c>
      <c r="B318" s="23" t="s">
        <v>89</v>
      </c>
      <c r="C318" s="15"/>
      <c r="D318" s="15"/>
      <c r="E318" s="49">
        <f t="shared" si="4"/>
        <v>0</v>
      </c>
    </row>
    <row r="319" spans="1:5" ht="14.25" customHeight="1" x14ac:dyDescent="0.2">
      <c r="A319" s="75">
        <v>38</v>
      </c>
      <c r="B319" s="58" t="s">
        <v>76</v>
      </c>
      <c r="C319" s="7"/>
      <c r="D319" s="7"/>
      <c r="E319" s="52">
        <f t="shared" si="4"/>
        <v>0</v>
      </c>
    </row>
    <row r="320" spans="1:5" ht="14.25" customHeight="1" x14ac:dyDescent="0.2">
      <c r="A320" s="60">
        <v>386</v>
      </c>
      <c r="B320" s="58" t="s">
        <v>625</v>
      </c>
      <c r="C320" s="7"/>
      <c r="D320" s="7"/>
      <c r="E320" s="52">
        <f t="shared" si="4"/>
        <v>0</v>
      </c>
    </row>
    <row r="321" spans="1:5" ht="14.25" customHeight="1" x14ac:dyDescent="0.2">
      <c r="A321" s="51">
        <v>38613</v>
      </c>
      <c r="B321" s="23" t="s">
        <v>107</v>
      </c>
      <c r="C321" s="15"/>
      <c r="D321" s="15"/>
      <c r="E321" s="49">
        <f t="shared" si="4"/>
        <v>0</v>
      </c>
    </row>
    <row r="322" spans="1:5" ht="14.25" hidden="1" customHeight="1" outlineLevel="1" x14ac:dyDescent="0.2">
      <c r="A322" s="50" t="s">
        <v>624</v>
      </c>
      <c r="B322" s="41" t="s">
        <v>623</v>
      </c>
      <c r="C322" s="40"/>
      <c r="D322" s="39"/>
      <c r="E322" s="38">
        <f t="shared" si="4"/>
        <v>0</v>
      </c>
    </row>
    <row r="323" spans="1:5" ht="14.25" customHeight="1" collapsed="1" x14ac:dyDescent="0.2">
      <c r="A323" s="51"/>
      <c r="B323" s="23"/>
      <c r="C323" s="15"/>
      <c r="D323" s="15"/>
      <c r="E323" s="49"/>
    </row>
    <row r="324" spans="1:5" ht="24" customHeight="1" x14ac:dyDescent="0.25">
      <c r="A324" s="74"/>
      <c r="B324" s="74" t="s">
        <v>96</v>
      </c>
      <c r="C324" s="7"/>
      <c r="D324" s="7"/>
      <c r="E324" s="52">
        <f t="shared" ref="E324:E355" si="5">IF(ISERROR(D324/C324*100),0,D324/C324*100)</f>
        <v>0</v>
      </c>
    </row>
    <row r="325" spans="1:5" ht="23.25" customHeight="1" x14ac:dyDescent="0.2">
      <c r="A325" s="10">
        <v>100</v>
      </c>
      <c r="B325" s="9" t="s">
        <v>439</v>
      </c>
      <c r="C325" s="7"/>
      <c r="D325" s="7"/>
      <c r="E325" s="52">
        <f t="shared" si="5"/>
        <v>0</v>
      </c>
    </row>
    <row r="326" spans="1:5" ht="14.25" customHeight="1" x14ac:dyDescent="0.2">
      <c r="D326" s="6"/>
      <c r="E326" s="52">
        <f t="shared" si="5"/>
        <v>0</v>
      </c>
    </row>
    <row r="327" spans="1:5" ht="14.25" customHeight="1" x14ac:dyDescent="0.2">
      <c r="A327" s="60" t="s">
        <v>633</v>
      </c>
      <c r="B327" s="5" t="s">
        <v>437</v>
      </c>
      <c r="C327" s="7"/>
      <c r="D327" s="7"/>
      <c r="E327" s="52">
        <f t="shared" si="5"/>
        <v>0</v>
      </c>
    </row>
    <row r="328" spans="1:5" s="61" customFormat="1" ht="14.25" customHeight="1" x14ac:dyDescent="0.2">
      <c r="A328" s="60">
        <v>3</v>
      </c>
      <c r="B328" s="67" t="s">
        <v>66</v>
      </c>
      <c r="C328" s="7"/>
      <c r="D328" s="7"/>
      <c r="E328" s="52">
        <f t="shared" si="5"/>
        <v>0</v>
      </c>
    </row>
    <row r="329" spans="1:5" s="61" customFormat="1" ht="14.25" customHeight="1" x14ac:dyDescent="0.2">
      <c r="A329" s="60">
        <v>31</v>
      </c>
      <c r="B329" s="53" t="s">
        <v>43</v>
      </c>
      <c r="C329" s="7"/>
      <c r="D329" s="7"/>
      <c r="E329" s="52">
        <f t="shared" si="5"/>
        <v>0</v>
      </c>
    </row>
    <row r="330" spans="1:5" s="61" customFormat="1" ht="14.25" customHeight="1" x14ac:dyDescent="0.2">
      <c r="A330" s="60">
        <v>311</v>
      </c>
      <c r="B330" s="53" t="s">
        <v>436</v>
      </c>
      <c r="C330" s="7"/>
      <c r="D330" s="7"/>
      <c r="E330" s="52">
        <f t="shared" si="5"/>
        <v>0</v>
      </c>
    </row>
    <row r="331" spans="1:5" s="70" customFormat="1" ht="14.25" customHeight="1" x14ac:dyDescent="0.2">
      <c r="A331" s="19">
        <v>3111</v>
      </c>
      <c r="B331" s="19" t="s">
        <v>44</v>
      </c>
      <c r="C331" s="6"/>
      <c r="D331" s="6"/>
      <c r="E331" s="49">
        <f t="shared" si="5"/>
        <v>0</v>
      </c>
    </row>
    <row r="332" spans="1:5" s="70" customFormat="1" ht="14.25" hidden="1" customHeight="1" outlineLevel="1" x14ac:dyDescent="0.2">
      <c r="A332" s="41" t="s">
        <v>435</v>
      </c>
      <c r="B332" s="41" t="s">
        <v>434</v>
      </c>
      <c r="C332" s="40"/>
      <c r="D332" s="39"/>
      <c r="E332" s="38">
        <f t="shared" si="5"/>
        <v>0</v>
      </c>
    </row>
    <row r="333" spans="1:5" s="70" customFormat="1" ht="14.25" hidden="1" customHeight="1" outlineLevel="1" x14ac:dyDescent="0.2">
      <c r="A333" s="41" t="s">
        <v>433</v>
      </c>
      <c r="B333" s="41" t="s">
        <v>432</v>
      </c>
      <c r="C333" s="40"/>
      <c r="D333" s="39"/>
      <c r="E333" s="38">
        <f t="shared" si="5"/>
        <v>0</v>
      </c>
    </row>
    <row r="334" spans="1:5" s="70" customFormat="1" ht="14.25" hidden="1" customHeight="1" outlineLevel="1" x14ac:dyDescent="0.2">
      <c r="A334" s="41" t="s">
        <v>431</v>
      </c>
      <c r="B334" s="41" t="s">
        <v>430</v>
      </c>
      <c r="C334" s="40"/>
      <c r="D334" s="39"/>
      <c r="E334" s="38">
        <f t="shared" si="5"/>
        <v>0</v>
      </c>
    </row>
    <row r="335" spans="1:5" s="70" customFormat="1" ht="14.25" hidden="1" customHeight="1" outlineLevel="1" x14ac:dyDescent="0.2">
      <c r="A335" s="41" t="s">
        <v>429</v>
      </c>
      <c r="B335" s="41" t="s">
        <v>428</v>
      </c>
      <c r="C335" s="40"/>
      <c r="D335" s="39"/>
      <c r="E335" s="38">
        <f t="shared" si="5"/>
        <v>0</v>
      </c>
    </row>
    <row r="336" spans="1:5" s="70" customFormat="1" ht="14.25" hidden="1" customHeight="1" outlineLevel="1" x14ac:dyDescent="0.2">
      <c r="A336" s="41" t="s">
        <v>427</v>
      </c>
      <c r="B336" s="41" t="s">
        <v>426</v>
      </c>
      <c r="C336" s="40"/>
      <c r="D336" s="39"/>
      <c r="E336" s="38">
        <f t="shared" si="5"/>
        <v>0</v>
      </c>
    </row>
    <row r="337" spans="1:5" s="70" customFormat="1" ht="14.25" hidden="1" customHeight="1" outlineLevel="1" x14ac:dyDescent="0.2">
      <c r="A337" s="41" t="s">
        <v>425</v>
      </c>
      <c r="B337" s="41" t="s">
        <v>424</v>
      </c>
      <c r="C337" s="40"/>
      <c r="D337" s="39"/>
      <c r="E337" s="38">
        <f t="shared" si="5"/>
        <v>0</v>
      </c>
    </row>
    <row r="338" spans="1:5" s="70" customFormat="1" ht="14.25" hidden="1" customHeight="1" outlineLevel="1" x14ac:dyDescent="0.2">
      <c r="A338" s="41" t="s">
        <v>423</v>
      </c>
      <c r="B338" s="41" t="s">
        <v>422</v>
      </c>
      <c r="C338" s="40"/>
      <c r="D338" s="39"/>
      <c r="E338" s="38">
        <f t="shared" si="5"/>
        <v>0</v>
      </c>
    </row>
    <row r="339" spans="1:5" s="70" customFormat="1" ht="14.25" hidden="1" customHeight="1" outlineLevel="1" x14ac:dyDescent="0.2">
      <c r="A339" s="41" t="s">
        <v>421</v>
      </c>
      <c r="B339" s="41" t="s">
        <v>420</v>
      </c>
      <c r="C339" s="40"/>
      <c r="D339" s="39"/>
      <c r="E339" s="38">
        <f t="shared" si="5"/>
        <v>0</v>
      </c>
    </row>
    <row r="340" spans="1:5" s="70" customFormat="1" ht="14.25" hidden="1" customHeight="1" outlineLevel="1" x14ac:dyDescent="0.2">
      <c r="A340" s="41" t="s">
        <v>419</v>
      </c>
      <c r="B340" s="41" t="s">
        <v>418</v>
      </c>
      <c r="C340" s="40"/>
      <c r="D340" s="39"/>
      <c r="E340" s="38">
        <f t="shared" si="5"/>
        <v>0</v>
      </c>
    </row>
    <row r="341" spans="1:5" s="70" customFormat="1" ht="14.25" hidden="1" customHeight="1" outlineLevel="1" x14ac:dyDescent="0.2">
      <c r="A341" s="41" t="s">
        <v>417</v>
      </c>
      <c r="B341" s="41" t="s">
        <v>416</v>
      </c>
      <c r="C341" s="40"/>
      <c r="D341" s="39"/>
      <c r="E341" s="38">
        <f t="shared" si="5"/>
        <v>0</v>
      </c>
    </row>
    <row r="342" spans="1:5" s="70" customFormat="1" ht="14.25" hidden="1" customHeight="1" outlineLevel="1" x14ac:dyDescent="0.2">
      <c r="A342" s="41" t="s">
        <v>415</v>
      </c>
      <c r="B342" s="41" t="s">
        <v>414</v>
      </c>
      <c r="C342" s="40"/>
      <c r="D342" s="39"/>
      <c r="E342" s="38">
        <f t="shared" si="5"/>
        <v>0</v>
      </c>
    </row>
    <row r="343" spans="1:5" s="70" customFormat="1" ht="14.25" hidden="1" customHeight="1" outlineLevel="1" x14ac:dyDescent="0.2">
      <c r="A343" s="41" t="s">
        <v>413</v>
      </c>
      <c r="B343" s="41" t="s">
        <v>412</v>
      </c>
      <c r="C343" s="40"/>
      <c r="D343" s="39"/>
      <c r="E343" s="38">
        <f t="shared" si="5"/>
        <v>0</v>
      </c>
    </row>
    <row r="344" spans="1:5" s="70" customFormat="1" ht="14.25" hidden="1" customHeight="1" outlineLevel="1" x14ac:dyDescent="0.2">
      <c r="A344" s="41" t="s">
        <v>411</v>
      </c>
      <c r="B344" s="41" t="s">
        <v>410</v>
      </c>
      <c r="C344" s="40"/>
      <c r="D344" s="39"/>
      <c r="E344" s="38">
        <f t="shared" si="5"/>
        <v>0</v>
      </c>
    </row>
    <row r="345" spans="1:5" s="70" customFormat="1" ht="14.25" hidden="1" customHeight="1" outlineLevel="1" x14ac:dyDescent="0.2">
      <c r="A345" s="41" t="s">
        <v>409</v>
      </c>
      <c r="B345" s="41" t="s">
        <v>408</v>
      </c>
      <c r="C345" s="40"/>
      <c r="D345" s="39"/>
      <c r="E345" s="38">
        <f t="shared" si="5"/>
        <v>0</v>
      </c>
    </row>
    <row r="346" spans="1:5" s="70" customFormat="1" ht="14.25" hidden="1" customHeight="1" outlineLevel="1" x14ac:dyDescent="0.2">
      <c r="A346" s="41" t="s">
        <v>407</v>
      </c>
      <c r="B346" s="41" t="s">
        <v>406</v>
      </c>
      <c r="C346" s="40"/>
      <c r="D346" s="39"/>
      <c r="E346" s="38">
        <f t="shared" si="5"/>
        <v>0</v>
      </c>
    </row>
    <row r="347" spans="1:5" s="70" customFormat="1" ht="14.25" hidden="1" customHeight="1" outlineLevel="1" x14ac:dyDescent="0.2">
      <c r="A347" s="41" t="s">
        <v>405</v>
      </c>
      <c r="B347" s="41" t="s">
        <v>404</v>
      </c>
      <c r="C347" s="40"/>
      <c r="D347" s="39"/>
      <c r="E347" s="38">
        <f t="shared" si="5"/>
        <v>0</v>
      </c>
    </row>
    <row r="348" spans="1:5" s="70" customFormat="1" ht="14.25" hidden="1" customHeight="1" outlineLevel="1" x14ac:dyDescent="0.2">
      <c r="A348" s="41" t="s">
        <v>403</v>
      </c>
      <c r="B348" s="41" t="s">
        <v>402</v>
      </c>
      <c r="C348" s="40"/>
      <c r="D348" s="39"/>
      <c r="E348" s="38">
        <f t="shared" si="5"/>
        <v>0</v>
      </c>
    </row>
    <row r="349" spans="1:5" s="70" customFormat="1" ht="14.25" hidden="1" customHeight="1" outlineLevel="1" x14ac:dyDescent="0.2">
      <c r="A349" s="41" t="s">
        <v>401</v>
      </c>
      <c r="B349" s="41" t="s">
        <v>400</v>
      </c>
      <c r="C349" s="40"/>
      <c r="D349" s="39"/>
      <c r="E349" s="38">
        <f t="shared" si="5"/>
        <v>0</v>
      </c>
    </row>
    <row r="350" spans="1:5" s="70" customFormat="1" ht="14.25" hidden="1" customHeight="1" outlineLevel="1" x14ac:dyDescent="0.2">
      <c r="A350" s="41" t="s">
        <v>399</v>
      </c>
      <c r="B350" s="41" t="s">
        <v>398</v>
      </c>
      <c r="C350" s="40"/>
      <c r="D350" s="39"/>
      <c r="E350" s="38">
        <f t="shared" si="5"/>
        <v>0</v>
      </c>
    </row>
    <row r="351" spans="1:5" s="61" customFormat="1" ht="14.25" customHeight="1" collapsed="1" x14ac:dyDescent="0.2">
      <c r="A351" s="53">
        <v>312</v>
      </c>
      <c r="B351" s="60" t="s">
        <v>45</v>
      </c>
      <c r="C351" s="7"/>
      <c r="D351" s="7"/>
      <c r="E351" s="52">
        <f t="shared" si="5"/>
        <v>0</v>
      </c>
    </row>
    <row r="352" spans="1:5" s="70" customFormat="1" ht="14.25" customHeight="1" x14ac:dyDescent="0.2">
      <c r="A352" s="19">
        <v>3121</v>
      </c>
      <c r="B352" s="19" t="s">
        <v>45</v>
      </c>
      <c r="C352" s="6"/>
      <c r="D352" s="6"/>
      <c r="E352" s="49">
        <f t="shared" si="5"/>
        <v>0</v>
      </c>
    </row>
    <row r="353" spans="1:5" s="70" customFormat="1" ht="14.25" hidden="1" customHeight="1" outlineLevel="1" x14ac:dyDescent="0.2">
      <c r="A353" s="50" t="s">
        <v>397</v>
      </c>
      <c r="B353" s="41" t="s">
        <v>388</v>
      </c>
      <c r="C353" s="40"/>
      <c r="D353" s="39"/>
      <c r="E353" s="38">
        <f t="shared" si="5"/>
        <v>0</v>
      </c>
    </row>
    <row r="354" spans="1:5" s="70" customFormat="1" ht="14.25" hidden="1" customHeight="1" outlineLevel="1" x14ac:dyDescent="0.2">
      <c r="A354" s="50" t="s">
        <v>396</v>
      </c>
      <c r="B354" s="41" t="s">
        <v>384</v>
      </c>
      <c r="C354" s="40"/>
      <c r="D354" s="39"/>
      <c r="E354" s="38">
        <f t="shared" si="5"/>
        <v>0</v>
      </c>
    </row>
    <row r="355" spans="1:5" s="70" customFormat="1" ht="14.25" hidden="1" customHeight="1" outlineLevel="1" x14ac:dyDescent="0.2">
      <c r="A355" s="41" t="s">
        <v>395</v>
      </c>
      <c r="B355" s="41" t="s">
        <v>394</v>
      </c>
      <c r="C355" s="40"/>
      <c r="D355" s="39"/>
      <c r="E355" s="38">
        <f t="shared" si="5"/>
        <v>0</v>
      </c>
    </row>
    <row r="356" spans="1:5" s="70" customFormat="1" ht="14.25" hidden="1" customHeight="1" outlineLevel="1" x14ac:dyDescent="0.2">
      <c r="A356" s="41" t="s">
        <v>632</v>
      </c>
      <c r="B356" s="41" t="s">
        <v>631</v>
      </c>
      <c r="C356" s="40"/>
      <c r="D356" s="39"/>
      <c r="E356" s="38">
        <f t="shared" ref="E356:E387" si="6">IF(ISERROR(D356/C356*100),0,D356/C356*100)</f>
        <v>0</v>
      </c>
    </row>
    <row r="357" spans="1:5" s="70" customFormat="1" ht="14.25" hidden="1" customHeight="1" outlineLevel="1" x14ac:dyDescent="0.2">
      <c r="A357" s="50" t="s">
        <v>393</v>
      </c>
      <c r="B357" s="41" t="s">
        <v>392</v>
      </c>
      <c r="C357" s="40"/>
      <c r="D357" s="39"/>
      <c r="E357" s="38">
        <f t="shared" si="6"/>
        <v>0</v>
      </c>
    </row>
    <row r="358" spans="1:5" s="70" customFormat="1" ht="14.25" hidden="1" customHeight="1" outlineLevel="1" x14ac:dyDescent="0.2">
      <c r="A358" s="50" t="s">
        <v>391</v>
      </c>
      <c r="B358" s="41" t="s">
        <v>390</v>
      </c>
      <c r="C358" s="40"/>
      <c r="D358" s="39"/>
      <c r="E358" s="38">
        <f t="shared" si="6"/>
        <v>0</v>
      </c>
    </row>
    <row r="359" spans="1:5" s="70" customFormat="1" ht="14.25" hidden="1" customHeight="1" outlineLevel="1" x14ac:dyDescent="0.2">
      <c r="A359" s="50" t="s">
        <v>389</v>
      </c>
      <c r="B359" s="41" t="s">
        <v>388</v>
      </c>
      <c r="C359" s="40"/>
      <c r="D359" s="39"/>
      <c r="E359" s="38">
        <f t="shared" si="6"/>
        <v>0</v>
      </c>
    </row>
    <row r="360" spans="1:5" s="70" customFormat="1" ht="14.25" hidden="1" customHeight="1" outlineLevel="1" x14ac:dyDescent="0.2">
      <c r="A360" s="50" t="s">
        <v>387</v>
      </c>
      <c r="B360" s="41" t="s">
        <v>386</v>
      </c>
      <c r="C360" s="40"/>
      <c r="D360" s="39"/>
      <c r="E360" s="38">
        <f t="shared" si="6"/>
        <v>0</v>
      </c>
    </row>
    <row r="361" spans="1:5" s="70" customFormat="1" ht="14.25" hidden="1" customHeight="1" outlineLevel="1" x14ac:dyDescent="0.2">
      <c r="A361" s="41" t="s">
        <v>385</v>
      </c>
      <c r="B361" s="41" t="s">
        <v>384</v>
      </c>
      <c r="C361" s="40"/>
      <c r="D361" s="39"/>
      <c r="E361" s="38">
        <f t="shared" si="6"/>
        <v>0</v>
      </c>
    </row>
    <row r="362" spans="1:5" s="70" customFormat="1" ht="14.25" hidden="1" customHeight="1" outlineLevel="1" x14ac:dyDescent="0.2">
      <c r="A362" s="41" t="s">
        <v>383</v>
      </c>
      <c r="B362" s="41" t="s">
        <v>382</v>
      </c>
      <c r="C362" s="40"/>
      <c r="D362" s="39"/>
      <c r="E362" s="38">
        <f t="shared" si="6"/>
        <v>0</v>
      </c>
    </row>
    <row r="363" spans="1:5" s="70" customFormat="1" ht="14.25" hidden="1" customHeight="1" outlineLevel="1" x14ac:dyDescent="0.2">
      <c r="A363" s="41" t="s">
        <v>381</v>
      </c>
      <c r="B363" s="41" t="s">
        <v>380</v>
      </c>
      <c r="C363" s="40"/>
      <c r="D363" s="39"/>
      <c r="E363" s="38">
        <f t="shared" si="6"/>
        <v>0</v>
      </c>
    </row>
    <row r="364" spans="1:5" s="70" customFormat="1" ht="14.25" hidden="1" customHeight="1" outlineLevel="1" x14ac:dyDescent="0.2">
      <c r="A364" s="41" t="s">
        <v>379</v>
      </c>
      <c r="B364" s="41" t="s">
        <v>378</v>
      </c>
      <c r="C364" s="40"/>
      <c r="D364" s="39"/>
      <c r="E364" s="38">
        <f t="shared" si="6"/>
        <v>0</v>
      </c>
    </row>
    <row r="365" spans="1:5" s="70" customFormat="1" ht="14.25" hidden="1" customHeight="1" outlineLevel="1" x14ac:dyDescent="0.2">
      <c r="A365" s="41" t="s">
        <v>377</v>
      </c>
      <c r="B365" s="41" t="s">
        <v>376</v>
      </c>
      <c r="C365" s="40"/>
      <c r="D365" s="39"/>
      <c r="E365" s="38">
        <f t="shared" si="6"/>
        <v>0</v>
      </c>
    </row>
    <row r="366" spans="1:5" s="70" customFormat="1" ht="14.25" hidden="1" customHeight="1" outlineLevel="1" x14ac:dyDescent="0.2">
      <c r="A366" s="41" t="s">
        <v>375</v>
      </c>
      <c r="B366" s="41" t="s">
        <v>374</v>
      </c>
      <c r="C366" s="40"/>
      <c r="D366" s="39"/>
      <c r="E366" s="38">
        <f t="shared" si="6"/>
        <v>0</v>
      </c>
    </row>
    <row r="367" spans="1:5" s="70" customFormat="1" ht="14.25" hidden="1" customHeight="1" outlineLevel="1" x14ac:dyDescent="0.2">
      <c r="A367" s="41" t="s">
        <v>373</v>
      </c>
      <c r="B367" s="41" t="s">
        <v>372</v>
      </c>
      <c r="C367" s="40"/>
      <c r="D367" s="39"/>
      <c r="E367" s="38">
        <f t="shared" si="6"/>
        <v>0</v>
      </c>
    </row>
    <row r="368" spans="1:5" s="70" customFormat="1" ht="14.25" hidden="1" customHeight="1" outlineLevel="1" x14ac:dyDescent="0.2">
      <c r="A368" s="41" t="s">
        <v>371</v>
      </c>
      <c r="B368" s="41" t="s">
        <v>370</v>
      </c>
      <c r="C368" s="40"/>
      <c r="D368" s="39"/>
      <c r="E368" s="38">
        <f t="shared" si="6"/>
        <v>0</v>
      </c>
    </row>
    <row r="369" spans="1:5" s="70" customFormat="1" ht="14.25" hidden="1" customHeight="1" outlineLevel="1" x14ac:dyDescent="0.2">
      <c r="A369" s="50"/>
      <c r="B369" s="41"/>
      <c r="C369" s="40"/>
      <c r="D369" s="39"/>
      <c r="E369" s="38">
        <f t="shared" si="6"/>
        <v>0</v>
      </c>
    </row>
    <row r="370" spans="1:5" s="70" customFormat="1" ht="14.25" hidden="1" customHeight="1" outlineLevel="1" x14ac:dyDescent="0.2">
      <c r="A370" s="41"/>
      <c r="B370" s="41"/>
      <c r="C370" s="40"/>
      <c r="D370" s="39"/>
      <c r="E370" s="38">
        <f t="shared" si="6"/>
        <v>0</v>
      </c>
    </row>
    <row r="371" spans="1:5" s="61" customFormat="1" ht="14.25" customHeight="1" collapsed="1" x14ac:dyDescent="0.2">
      <c r="A371" s="53">
        <v>313</v>
      </c>
      <c r="B371" s="60" t="s">
        <v>46</v>
      </c>
      <c r="C371" s="7"/>
      <c r="D371" s="7"/>
      <c r="E371" s="52">
        <f t="shared" si="6"/>
        <v>0</v>
      </c>
    </row>
    <row r="372" spans="1:5" s="61" customFormat="1" ht="14.25" customHeight="1" x14ac:dyDescent="0.2">
      <c r="A372" s="65">
        <v>3131</v>
      </c>
      <c r="B372" s="65" t="s">
        <v>108</v>
      </c>
      <c r="C372" s="6"/>
      <c r="D372" s="15"/>
      <c r="E372" s="49">
        <f t="shared" si="6"/>
        <v>0</v>
      </c>
    </row>
    <row r="373" spans="1:5" s="61" customFormat="1" ht="14.25" hidden="1" customHeight="1" outlineLevel="1" x14ac:dyDescent="0.2">
      <c r="A373" s="41" t="s">
        <v>369</v>
      </c>
      <c r="B373" s="41" t="s">
        <v>368</v>
      </c>
      <c r="C373" s="40"/>
      <c r="D373" s="39"/>
      <c r="E373" s="38">
        <f t="shared" si="6"/>
        <v>0</v>
      </c>
    </row>
    <row r="374" spans="1:5" s="61" customFormat="1" ht="14.25" hidden="1" customHeight="1" outlineLevel="1" x14ac:dyDescent="0.2">
      <c r="A374" s="41" t="s">
        <v>367</v>
      </c>
      <c r="B374" s="41" t="s">
        <v>366</v>
      </c>
      <c r="C374" s="40"/>
      <c r="D374" s="39"/>
      <c r="E374" s="38">
        <f t="shared" si="6"/>
        <v>0</v>
      </c>
    </row>
    <row r="375" spans="1:5" s="61" customFormat="1" ht="14.25" hidden="1" customHeight="1" outlineLevel="1" x14ac:dyDescent="0.2">
      <c r="A375" s="41" t="s">
        <v>365</v>
      </c>
      <c r="B375" s="41" t="s">
        <v>364</v>
      </c>
      <c r="C375" s="40"/>
      <c r="D375" s="39"/>
      <c r="E375" s="38">
        <f t="shared" si="6"/>
        <v>0</v>
      </c>
    </row>
    <row r="376" spans="1:5" ht="14.25" customHeight="1" collapsed="1" x14ac:dyDescent="0.2">
      <c r="A376" s="19">
        <v>3132</v>
      </c>
      <c r="B376" s="19" t="s">
        <v>79</v>
      </c>
      <c r="D376" s="6"/>
      <c r="E376" s="49">
        <f t="shared" si="6"/>
        <v>0</v>
      </c>
    </row>
    <row r="377" spans="1:5" ht="14.25" hidden="1" customHeight="1" outlineLevel="1" x14ac:dyDescent="0.2">
      <c r="A377" s="41" t="s">
        <v>363</v>
      </c>
      <c r="B377" s="41" t="s">
        <v>362</v>
      </c>
      <c r="C377" s="40"/>
      <c r="D377" s="39"/>
      <c r="E377" s="38">
        <f t="shared" si="6"/>
        <v>0</v>
      </c>
    </row>
    <row r="378" spans="1:5" ht="14.25" hidden="1" customHeight="1" outlineLevel="1" x14ac:dyDescent="0.2">
      <c r="A378" s="41" t="s">
        <v>361</v>
      </c>
      <c r="B378" s="41" t="s">
        <v>360</v>
      </c>
      <c r="C378" s="40"/>
      <c r="D378" s="39"/>
      <c r="E378" s="38">
        <f t="shared" si="6"/>
        <v>0</v>
      </c>
    </row>
    <row r="379" spans="1:5" ht="14.25" hidden="1" customHeight="1" outlineLevel="1" x14ac:dyDescent="0.2">
      <c r="A379" s="41" t="s">
        <v>359</v>
      </c>
      <c r="B379" s="41" t="s">
        <v>358</v>
      </c>
      <c r="C379" s="40"/>
      <c r="D379" s="39"/>
      <c r="E379" s="38">
        <f t="shared" si="6"/>
        <v>0</v>
      </c>
    </row>
    <row r="380" spans="1:5" ht="14.25" customHeight="1" collapsed="1" x14ac:dyDescent="0.2">
      <c r="A380" s="19">
        <v>3133</v>
      </c>
      <c r="B380" s="19" t="s">
        <v>80</v>
      </c>
      <c r="D380" s="6"/>
      <c r="E380" s="49">
        <f t="shared" si="6"/>
        <v>0</v>
      </c>
    </row>
    <row r="381" spans="1:5" ht="14.25" hidden="1" customHeight="1" outlineLevel="1" x14ac:dyDescent="0.2">
      <c r="A381" s="41" t="s">
        <v>357</v>
      </c>
      <c r="B381" s="41" t="s">
        <v>356</v>
      </c>
      <c r="C381" s="40"/>
      <c r="D381" s="39"/>
      <c r="E381" s="38">
        <f t="shared" si="6"/>
        <v>0</v>
      </c>
    </row>
    <row r="382" spans="1:5" ht="14.25" customHeight="1" collapsed="1" x14ac:dyDescent="0.2">
      <c r="A382" s="53">
        <v>32</v>
      </c>
      <c r="B382" s="53" t="s">
        <v>2</v>
      </c>
      <c r="C382" s="7"/>
      <c r="D382" s="7"/>
      <c r="E382" s="52">
        <f t="shared" si="6"/>
        <v>0</v>
      </c>
    </row>
    <row r="383" spans="1:5" ht="14.25" customHeight="1" x14ac:dyDescent="0.2">
      <c r="A383" s="53">
        <v>321</v>
      </c>
      <c r="B383" s="53" t="s">
        <v>6</v>
      </c>
      <c r="C383" s="7"/>
      <c r="D383" s="7"/>
      <c r="E383" s="52">
        <f t="shared" si="6"/>
        <v>0</v>
      </c>
    </row>
    <row r="384" spans="1:5" ht="14.25" customHeight="1" x14ac:dyDescent="0.2">
      <c r="A384" s="19">
        <v>3211</v>
      </c>
      <c r="B384" s="19" t="s">
        <v>47</v>
      </c>
      <c r="D384" s="6"/>
      <c r="E384" s="52">
        <f t="shared" si="6"/>
        <v>0</v>
      </c>
    </row>
    <row r="385" spans="1:5" ht="14.25" hidden="1" customHeight="1" outlineLevel="1" x14ac:dyDescent="0.2">
      <c r="A385" s="41" t="s">
        <v>355</v>
      </c>
      <c r="B385" s="41" t="s">
        <v>354</v>
      </c>
      <c r="C385" s="40"/>
      <c r="D385" s="39"/>
      <c r="E385" s="38">
        <f t="shared" si="6"/>
        <v>0</v>
      </c>
    </row>
    <row r="386" spans="1:5" ht="14.25" hidden="1" customHeight="1" outlineLevel="1" x14ac:dyDescent="0.2">
      <c r="A386" s="41" t="s">
        <v>353</v>
      </c>
      <c r="B386" s="41" t="s">
        <v>352</v>
      </c>
      <c r="C386" s="40"/>
      <c r="D386" s="39"/>
      <c r="E386" s="38">
        <f t="shared" si="6"/>
        <v>0</v>
      </c>
    </row>
    <row r="387" spans="1:5" ht="14.25" hidden="1" customHeight="1" outlineLevel="1" x14ac:dyDescent="0.2">
      <c r="A387" s="41" t="s">
        <v>351</v>
      </c>
      <c r="B387" s="41" t="s">
        <v>350</v>
      </c>
      <c r="C387" s="40"/>
      <c r="D387" s="39"/>
      <c r="E387" s="38">
        <f t="shared" si="6"/>
        <v>0</v>
      </c>
    </row>
    <row r="388" spans="1:5" ht="14.25" hidden="1" customHeight="1" outlineLevel="1" x14ac:dyDescent="0.2">
      <c r="A388" s="41" t="s">
        <v>349</v>
      </c>
      <c r="B388" s="41" t="s">
        <v>348</v>
      </c>
      <c r="C388" s="40"/>
      <c r="D388" s="39"/>
      <c r="E388" s="38">
        <f t="shared" ref="E388:E419" si="7">IF(ISERROR(D388/C388*100),0,D388/C388*100)</f>
        <v>0</v>
      </c>
    </row>
    <row r="389" spans="1:5" ht="14.25" hidden="1" customHeight="1" outlineLevel="1" x14ac:dyDescent="0.2">
      <c r="A389" s="41" t="s">
        <v>347</v>
      </c>
      <c r="B389" s="41" t="s">
        <v>346</v>
      </c>
      <c r="C389" s="40"/>
      <c r="D389" s="39"/>
      <c r="E389" s="38">
        <f t="shared" si="7"/>
        <v>0</v>
      </c>
    </row>
    <row r="390" spans="1:5" ht="14.25" hidden="1" customHeight="1" outlineLevel="1" x14ac:dyDescent="0.2">
      <c r="A390" s="41" t="s">
        <v>345</v>
      </c>
      <c r="B390" s="41" t="s">
        <v>344</v>
      </c>
      <c r="C390" s="40"/>
      <c r="D390" s="39"/>
      <c r="E390" s="38">
        <f t="shared" si="7"/>
        <v>0</v>
      </c>
    </row>
    <row r="391" spans="1:5" ht="14.25" hidden="1" customHeight="1" outlineLevel="1" x14ac:dyDescent="0.2">
      <c r="A391" s="41" t="s">
        <v>343</v>
      </c>
      <c r="B391" s="41" t="s">
        <v>342</v>
      </c>
      <c r="C391" s="40"/>
      <c r="D391" s="39"/>
      <c r="E391" s="38">
        <f t="shared" si="7"/>
        <v>0</v>
      </c>
    </row>
    <row r="392" spans="1:5" ht="14.25" hidden="1" customHeight="1" outlineLevel="1" x14ac:dyDescent="0.2">
      <c r="A392" s="50" t="s">
        <v>341</v>
      </c>
      <c r="B392" s="41" t="s">
        <v>340</v>
      </c>
      <c r="C392" s="40"/>
      <c r="D392" s="39"/>
      <c r="E392" s="38">
        <f t="shared" si="7"/>
        <v>0</v>
      </c>
    </row>
    <row r="393" spans="1:5" ht="14.25" hidden="1" customHeight="1" outlineLevel="1" x14ac:dyDescent="0.2">
      <c r="A393" s="41" t="s">
        <v>339</v>
      </c>
      <c r="B393" s="41" t="s">
        <v>338</v>
      </c>
      <c r="C393" s="40"/>
      <c r="D393" s="39"/>
      <c r="E393" s="38">
        <f t="shared" si="7"/>
        <v>0</v>
      </c>
    </row>
    <row r="394" spans="1:5" ht="14.25" hidden="1" customHeight="1" outlineLevel="1" x14ac:dyDescent="0.2">
      <c r="A394" s="41" t="s">
        <v>337</v>
      </c>
      <c r="B394" s="41" t="s">
        <v>336</v>
      </c>
      <c r="C394" s="40"/>
      <c r="D394" s="39"/>
      <c r="E394" s="38">
        <f t="shared" si="7"/>
        <v>0</v>
      </c>
    </row>
    <row r="395" spans="1:5" ht="14.25" hidden="1" customHeight="1" outlineLevel="1" x14ac:dyDescent="0.2">
      <c r="A395" s="41" t="s">
        <v>335</v>
      </c>
      <c r="B395" s="41" t="s">
        <v>334</v>
      </c>
      <c r="C395" s="40"/>
      <c r="D395" s="39"/>
      <c r="E395" s="38">
        <f t="shared" si="7"/>
        <v>0</v>
      </c>
    </row>
    <row r="396" spans="1:5" ht="14.25" hidden="1" customHeight="1" outlineLevel="1" x14ac:dyDescent="0.2">
      <c r="A396" s="41" t="s">
        <v>333</v>
      </c>
      <c r="B396" s="41" t="s">
        <v>332</v>
      </c>
      <c r="C396" s="40"/>
      <c r="D396" s="39"/>
      <c r="E396" s="38">
        <f t="shared" si="7"/>
        <v>0</v>
      </c>
    </row>
    <row r="397" spans="1:5" ht="14.25" hidden="1" customHeight="1" outlineLevel="1" x14ac:dyDescent="0.2">
      <c r="A397" s="41" t="s">
        <v>331</v>
      </c>
      <c r="B397" s="41" t="s">
        <v>330</v>
      </c>
      <c r="C397" s="40"/>
      <c r="D397" s="39"/>
      <c r="E397" s="38">
        <f t="shared" si="7"/>
        <v>0</v>
      </c>
    </row>
    <row r="398" spans="1:5" ht="14.25" hidden="1" customHeight="1" outlineLevel="1" x14ac:dyDescent="0.2">
      <c r="A398" s="41" t="s">
        <v>329</v>
      </c>
      <c r="B398" s="41" t="s">
        <v>328</v>
      </c>
      <c r="C398" s="40"/>
      <c r="D398" s="39"/>
      <c r="E398" s="38">
        <f t="shared" si="7"/>
        <v>0</v>
      </c>
    </row>
    <row r="399" spans="1:5" ht="14.25" hidden="1" customHeight="1" outlineLevel="1" x14ac:dyDescent="0.2">
      <c r="A399" s="41" t="s">
        <v>327</v>
      </c>
      <c r="B399" s="41" t="s">
        <v>326</v>
      </c>
      <c r="C399" s="40"/>
      <c r="D399" s="39"/>
      <c r="E399" s="38">
        <f t="shared" si="7"/>
        <v>0</v>
      </c>
    </row>
    <row r="400" spans="1:5" ht="14.25" hidden="1" customHeight="1" outlineLevel="1" x14ac:dyDescent="0.2">
      <c r="A400" s="41" t="s">
        <v>325</v>
      </c>
      <c r="B400" s="41" t="s">
        <v>324</v>
      </c>
      <c r="C400" s="40"/>
      <c r="D400" s="39"/>
      <c r="E400" s="38">
        <f t="shared" si="7"/>
        <v>0</v>
      </c>
    </row>
    <row r="401" spans="1:5" ht="14.25" customHeight="1" collapsed="1" x14ac:dyDescent="0.2">
      <c r="A401" s="19">
        <v>3212</v>
      </c>
      <c r="B401" s="19" t="s">
        <v>48</v>
      </c>
      <c r="C401" s="6">
        <v>19738.935000000001</v>
      </c>
      <c r="D401" s="6"/>
      <c r="E401" s="52">
        <f t="shared" si="7"/>
        <v>0</v>
      </c>
    </row>
    <row r="402" spans="1:5" ht="14.25" hidden="1" customHeight="1" outlineLevel="1" x14ac:dyDescent="0.2">
      <c r="A402" s="41" t="s">
        <v>323</v>
      </c>
      <c r="B402" s="41" t="s">
        <v>322</v>
      </c>
      <c r="C402" s="40"/>
      <c r="D402" s="39"/>
      <c r="E402" s="38">
        <f t="shared" si="7"/>
        <v>0</v>
      </c>
    </row>
    <row r="403" spans="1:5" ht="14.25" hidden="1" customHeight="1" outlineLevel="1" x14ac:dyDescent="0.2">
      <c r="A403" s="41" t="s">
        <v>630</v>
      </c>
      <c r="B403" s="41" t="s">
        <v>629</v>
      </c>
      <c r="C403" s="40"/>
      <c r="D403" s="39"/>
      <c r="E403" s="38">
        <f t="shared" si="7"/>
        <v>0</v>
      </c>
    </row>
    <row r="404" spans="1:5" ht="14.25" customHeight="1" collapsed="1" x14ac:dyDescent="0.2">
      <c r="A404" s="19" t="s">
        <v>4</v>
      </c>
      <c r="B404" s="19" t="s">
        <v>5</v>
      </c>
      <c r="C404" s="6">
        <v>16525.62</v>
      </c>
      <c r="D404" s="6"/>
      <c r="E404" s="52">
        <f t="shared" si="7"/>
        <v>0</v>
      </c>
    </row>
    <row r="405" spans="1:5" ht="14.25" hidden="1" customHeight="1" outlineLevel="1" x14ac:dyDescent="0.2">
      <c r="A405" s="41" t="s">
        <v>321</v>
      </c>
      <c r="B405" s="41" t="s">
        <v>320</v>
      </c>
      <c r="C405" s="40"/>
      <c r="D405" s="39"/>
      <c r="E405" s="38">
        <f t="shared" si="7"/>
        <v>0</v>
      </c>
    </row>
    <row r="406" spans="1:5" ht="14.25" hidden="1" customHeight="1" outlineLevel="1" x14ac:dyDescent="0.2">
      <c r="A406" s="41" t="s">
        <v>319</v>
      </c>
      <c r="B406" s="41" t="s">
        <v>318</v>
      </c>
      <c r="C406" s="40"/>
      <c r="D406" s="39"/>
      <c r="E406" s="38">
        <f t="shared" si="7"/>
        <v>0</v>
      </c>
    </row>
    <row r="407" spans="1:5" ht="14.25" customHeight="1" collapsed="1" x14ac:dyDescent="0.2">
      <c r="A407" s="53">
        <v>322</v>
      </c>
      <c r="B407" s="53" t="s">
        <v>49</v>
      </c>
      <c r="C407" s="7">
        <f>C408+C418+C425</f>
        <v>90775.98</v>
      </c>
      <c r="D407" s="7"/>
      <c r="E407" s="52">
        <f t="shared" si="7"/>
        <v>0</v>
      </c>
    </row>
    <row r="408" spans="1:5" ht="14.25" customHeight="1" x14ac:dyDescent="0.2">
      <c r="A408" s="19">
        <v>3221</v>
      </c>
      <c r="B408" s="19" t="s">
        <v>50</v>
      </c>
      <c r="C408" s="6">
        <v>28804.905000000002</v>
      </c>
      <c r="D408" s="6"/>
      <c r="E408" s="52">
        <f t="shared" si="7"/>
        <v>0</v>
      </c>
    </row>
    <row r="409" spans="1:5" ht="14.25" hidden="1" customHeight="1" outlineLevel="1" x14ac:dyDescent="0.2">
      <c r="A409" s="41" t="s">
        <v>317</v>
      </c>
      <c r="B409" s="41" t="s">
        <v>316</v>
      </c>
      <c r="C409" s="40"/>
      <c r="D409" s="39"/>
      <c r="E409" s="38">
        <f t="shared" si="7"/>
        <v>0</v>
      </c>
    </row>
    <row r="410" spans="1:5" ht="14.25" hidden="1" customHeight="1" outlineLevel="1" x14ac:dyDescent="0.2">
      <c r="A410" s="41" t="s">
        <v>315</v>
      </c>
      <c r="B410" s="41" t="s">
        <v>314</v>
      </c>
      <c r="C410" s="40"/>
      <c r="D410" s="39"/>
      <c r="E410" s="38">
        <f t="shared" si="7"/>
        <v>0</v>
      </c>
    </row>
    <row r="411" spans="1:5" ht="14.25" hidden="1" customHeight="1" outlineLevel="1" x14ac:dyDescent="0.2">
      <c r="A411" s="41" t="s">
        <v>313</v>
      </c>
      <c r="B411" s="41" t="s">
        <v>312</v>
      </c>
      <c r="C411" s="40"/>
      <c r="D411" s="39"/>
      <c r="E411" s="38">
        <f t="shared" si="7"/>
        <v>0</v>
      </c>
    </row>
    <row r="412" spans="1:5" ht="14.25" hidden="1" customHeight="1" outlineLevel="1" x14ac:dyDescent="0.2">
      <c r="A412" s="41" t="s">
        <v>311</v>
      </c>
      <c r="B412" s="41" t="s">
        <v>310</v>
      </c>
      <c r="C412" s="40"/>
      <c r="D412" s="39"/>
      <c r="E412" s="38">
        <f t="shared" si="7"/>
        <v>0</v>
      </c>
    </row>
    <row r="413" spans="1:5" ht="14.25" hidden="1" customHeight="1" outlineLevel="1" x14ac:dyDescent="0.2">
      <c r="A413" s="41" t="s">
        <v>309</v>
      </c>
      <c r="B413" s="41" t="s">
        <v>308</v>
      </c>
      <c r="C413" s="40"/>
      <c r="D413" s="39"/>
      <c r="E413" s="38">
        <f t="shared" si="7"/>
        <v>0</v>
      </c>
    </row>
    <row r="414" spans="1:5" ht="14.25" hidden="1" customHeight="1" outlineLevel="1" x14ac:dyDescent="0.2">
      <c r="A414" s="41" t="s">
        <v>307</v>
      </c>
      <c r="B414" s="41" t="s">
        <v>306</v>
      </c>
      <c r="C414" s="40"/>
      <c r="D414" s="39"/>
      <c r="E414" s="38">
        <f t="shared" si="7"/>
        <v>0</v>
      </c>
    </row>
    <row r="415" spans="1:5" ht="14.25" hidden="1" customHeight="1" outlineLevel="1" x14ac:dyDescent="0.2">
      <c r="A415" s="41" t="s">
        <v>305</v>
      </c>
      <c r="B415" s="41" t="s">
        <v>304</v>
      </c>
      <c r="C415" s="40"/>
      <c r="D415" s="39"/>
      <c r="E415" s="38">
        <f t="shared" si="7"/>
        <v>0</v>
      </c>
    </row>
    <row r="416" spans="1:5" ht="14.25" hidden="1" customHeight="1" outlineLevel="1" x14ac:dyDescent="0.2">
      <c r="A416" s="41" t="s">
        <v>303</v>
      </c>
      <c r="B416" s="41" t="s">
        <v>301</v>
      </c>
      <c r="C416" s="40"/>
      <c r="D416" s="39"/>
      <c r="E416" s="38">
        <f t="shared" si="7"/>
        <v>0</v>
      </c>
    </row>
    <row r="417" spans="1:5" ht="14.25" hidden="1" customHeight="1" outlineLevel="1" x14ac:dyDescent="0.2">
      <c r="A417" s="41" t="s">
        <v>302</v>
      </c>
      <c r="B417" s="41" t="s">
        <v>301</v>
      </c>
      <c r="C417" s="40"/>
      <c r="D417" s="39"/>
      <c r="E417" s="38">
        <f t="shared" si="7"/>
        <v>0</v>
      </c>
    </row>
    <row r="418" spans="1:5" ht="14.25" customHeight="1" collapsed="1" x14ac:dyDescent="0.2">
      <c r="A418" s="19">
        <v>3223</v>
      </c>
      <c r="B418" s="19" t="s">
        <v>51</v>
      </c>
      <c r="C418" s="6">
        <v>57380.625</v>
      </c>
      <c r="D418" s="6"/>
      <c r="E418" s="52">
        <f t="shared" si="7"/>
        <v>0</v>
      </c>
    </row>
    <row r="419" spans="1:5" ht="14.25" hidden="1" customHeight="1" outlineLevel="1" x14ac:dyDescent="0.2">
      <c r="A419" s="41" t="s">
        <v>300</v>
      </c>
      <c r="B419" s="41" t="s">
        <v>299</v>
      </c>
      <c r="C419" s="40"/>
      <c r="D419" s="39"/>
      <c r="E419" s="38">
        <f t="shared" si="7"/>
        <v>0</v>
      </c>
    </row>
    <row r="420" spans="1:5" ht="14.25" hidden="1" customHeight="1" outlineLevel="1" x14ac:dyDescent="0.2">
      <c r="A420" s="41" t="s">
        <v>298</v>
      </c>
      <c r="B420" s="41" t="s">
        <v>297</v>
      </c>
      <c r="C420" s="40"/>
      <c r="D420" s="39"/>
      <c r="E420" s="38">
        <f t="shared" ref="E420:E451" si="8">IF(ISERROR(D420/C420*100),0,D420/C420*100)</f>
        <v>0</v>
      </c>
    </row>
    <row r="421" spans="1:5" ht="14.25" hidden="1" customHeight="1" outlineLevel="1" x14ac:dyDescent="0.2">
      <c r="A421" s="41" t="s">
        <v>296</v>
      </c>
      <c r="B421" s="41" t="s">
        <v>295</v>
      </c>
      <c r="C421" s="40"/>
      <c r="D421" s="39"/>
      <c r="E421" s="38">
        <f t="shared" si="8"/>
        <v>0</v>
      </c>
    </row>
    <row r="422" spans="1:5" ht="14.25" hidden="1" customHeight="1" outlineLevel="1" x14ac:dyDescent="0.2">
      <c r="A422" s="41" t="s">
        <v>294</v>
      </c>
      <c r="B422" s="41" t="s">
        <v>293</v>
      </c>
      <c r="C422" s="40"/>
      <c r="D422" s="39"/>
      <c r="E422" s="38">
        <f t="shared" si="8"/>
        <v>0</v>
      </c>
    </row>
    <row r="423" spans="1:5" ht="14.25" hidden="1" customHeight="1" outlineLevel="1" x14ac:dyDescent="0.2">
      <c r="A423" s="41" t="s">
        <v>292</v>
      </c>
      <c r="B423" s="41" t="s">
        <v>291</v>
      </c>
      <c r="C423" s="40"/>
      <c r="D423" s="39"/>
      <c r="E423" s="38">
        <f t="shared" si="8"/>
        <v>0</v>
      </c>
    </row>
    <row r="424" spans="1:5" ht="14.25" hidden="1" customHeight="1" outlineLevel="1" x14ac:dyDescent="0.2">
      <c r="A424" s="41" t="s">
        <v>290</v>
      </c>
      <c r="B424" s="41" t="s">
        <v>289</v>
      </c>
      <c r="C424" s="40"/>
      <c r="D424" s="39"/>
      <c r="E424" s="38">
        <f t="shared" si="8"/>
        <v>0</v>
      </c>
    </row>
    <row r="425" spans="1:5" ht="14.25" customHeight="1" collapsed="1" x14ac:dyDescent="0.2">
      <c r="A425" s="19">
        <v>3225</v>
      </c>
      <c r="B425" s="19" t="s">
        <v>8</v>
      </c>
      <c r="C425" s="6">
        <v>4590.45</v>
      </c>
      <c r="D425" s="6"/>
      <c r="E425" s="52">
        <f t="shared" si="8"/>
        <v>0</v>
      </c>
    </row>
    <row r="426" spans="1:5" ht="14.25" hidden="1" customHeight="1" outlineLevel="1" x14ac:dyDescent="0.2">
      <c r="A426" s="41" t="s">
        <v>288</v>
      </c>
      <c r="B426" s="41" t="s">
        <v>287</v>
      </c>
      <c r="C426" s="40"/>
      <c r="D426" s="39"/>
      <c r="E426" s="38">
        <f t="shared" si="8"/>
        <v>0</v>
      </c>
    </row>
    <row r="427" spans="1:5" ht="14.25" hidden="1" customHeight="1" outlineLevel="1" x14ac:dyDescent="0.2">
      <c r="A427" s="41" t="s">
        <v>286</v>
      </c>
      <c r="B427" s="41" t="s">
        <v>285</v>
      </c>
      <c r="C427" s="40"/>
      <c r="D427" s="39"/>
      <c r="E427" s="38">
        <f t="shared" si="8"/>
        <v>0</v>
      </c>
    </row>
    <row r="428" spans="1:5" ht="14.25" customHeight="1" collapsed="1" x14ac:dyDescent="0.2">
      <c r="A428" s="53">
        <v>323</v>
      </c>
      <c r="B428" s="53" t="s">
        <v>9</v>
      </c>
      <c r="C428" s="7">
        <f>C460+C429+C435+C440+C444+C455+C470+C474</f>
        <v>690649.69750000001</v>
      </c>
      <c r="D428" s="7"/>
      <c r="E428" s="52">
        <f t="shared" si="8"/>
        <v>0</v>
      </c>
    </row>
    <row r="429" spans="1:5" ht="14.25" customHeight="1" x14ac:dyDescent="0.2">
      <c r="A429" s="19">
        <v>3231</v>
      </c>
      <c r="B429" s="19" t="s">
        <v>52</v>
      </c>
      <c r="C429" s="6">
        <v>29837.924999999999</v>
      </c>
      <c r="D429" s="6"/>
      <c r="E429" s="52">
        <f t="shared" si="8"/>
        <v>0</v>
      </c>
    </row>
    <row r="430" spans="1:5" ht="14.25" hidden="1" customHeight="1" outlineLevel="1" x14ac:dyDescent="0.2">
      <c r="A430" s="41" t="s">
        <v>284</v>
      </c>
      <c r="B430" s="41" t="s">
        <v>283</v>
      </c>
      <c r="C430" s="40"/>
      <c r="D430" s="39"/>
      <c r="E430" s="38">
        <f t="shared" si="8"/>
        <v>0</v>
      </c>
    </row>
    <row r="431" spans="1:5" ht="14.25" hidden="1" customHeight="1" outlineLevel="1" x14ac:dyDescent="0.2">
      <c r="A431" s="41" t="s">
        <v>282</v>
      </c>
      <c r="B431" s="41" t="s">
        <v>281</v>
      </c>
      <c r="C431" s="40"/>
      <c r="D431" s="39"/>
      <c r="E431" s="38">
        <f t="shared" si="8"/>
        <v>0</v>
      </c>
    </row>
    <row r="432" spans="1:5" ht="14.25" hidden="1" customHeight="1" outlineLevel="1" x14ac:dyDescent="0.2">
      <c r="A432" s="41" t="s">
        <v>280</v>
      </c>
      <c r="B432" s="41" t="s">
        <v>279</v>
      </c>
      <c r="C432" s="40"/>
      <c r="D432" s="39"/>
      <c r="E432" s="38">
        <f t="shared" si="8"/>
        <v>0</v>
      </c>
    </row>
    <row r="433" spans="1:5" ht="14.25" hidden="1" customHeight="1" outlineLevel="1" x14ac:dyDescent="0.2">
      <c r="A433" s="41" t="s">
        <v>278</v>
      </c>
      <c r="B433" s="41" t="s">
        <v>277</v>
      </c>
      <c r="C433" s="40"/>
      <c r="D433" s="39"/>
      <c r="E433" s="38">
        <f t="shared" si="8"/>
        <v>0</v>
      </c>
    </row>
    <row r="434" spans="1:5" ht="14.25" hidden="1" customHeight="1" outlineLevel="1" x14ac:dyDescent="0.2">
      <c r="A434" s="41" t="s">
        <v>276</v>
      </c>
      <c r="B434" s="41" t="s">
        <v>275</v>
      </c>
      <c r="C434" s="40"/>
      <c r="D434" s="39"/>
      <c r="E434" s="38">
        <f t="shared" si="8"/>
        <v>0</v>
      </c>
    </row>
    <row r="435" spans="1:5" ht="14.25" customHeight="1" collapsed="1" x14ac:dyDescent="0.2">
      <c r="A435" s="19">
        <v>3232</v>
      </c>
      <c r="B435" s="19" t="s">
        <v>628</v>
      </c>
      <c r="C435" s="6">
        <v>13771.35</v>
      </c>
      <c r="D435" s="6"/>
      <c r="E435" s="52">
        <f t="shared" si="8"/>
        <v>0</v>
      </c>
    </row>
    <row r="436" spans="1:5" ht="14.25" hidden="1" customHeight="1" outlineLevel="1" x14ac:dyDescent="0.2">
      <c r="A436" s="41" t="s">
        <v>274</v>
      </c>
      <c r="B436" s="41" t="s">
        <v>273</v>
      </c>
      <c r="C436" s="40"/>
      <c r="D436" s="39"/>
      <c r="E436" s="38">
        <f t="shared" si="8"/>
        <v>0</v>
      </c>
    </row>
    <row r="437" spans="1:5" ht="14.25" hidden="1" customHeight="1" outlineLevel="1" x14ac:dyDescent="0.2">
      <c r="A437" s="41" t="s">
        <v>272</v>
      </c>
      <c r="B437" s="41" t="s">
        <v>271</v>
      </c>
      <c r="C437" s="40"/>
      <c r="D437" s="39"/>
      <c r="E437" s="38">
        <f t="shared" si="8"/>
        <v>0</v>
      </c>
    </row>
    <row r="438" spans="1:5" ht="14.25" hidden="1" customHeight="1" outlineLevel="1" x14ac:dyDescent="0.2">
      <c r="A438" s="41" t="s">
        <v>270</v>
      </c>
      <c r="B438" s="41" t="s">
        <v>269</v>
      </c>
      <c r="C438" s="40"/>
      <c r="D438" s="39"/>
      <c r="E438" s="38">
        <f t="shared" si="8"/>
        <v>0</v>
      </c>
    </row>
    <row r="439" spans="1:5" ht="14.25" hidden="1" customHeight="1" outlineLevel="1" x14ac:dyDescent="0.2">
      <c r="A439" s="41" t="s">
        <v>268</v>
      </c>
      <c r="B439" s="41" t="s">
        <v>267</v>
      </c>
      <c r="C439" s="40"/>
      <c r="D439" s="39"/>
      <c r="E439" s="38">
        <f t="shared" si="8"/>
        <v>0</v>
      </c>
    </row>
    <row r="440" spans="1:5" ht="14.25" customHeight="1" collapsed="1" x14ac:dyDescent="0.2">
      <c r="A440" s="19">
        <v>3233</v>
      </c>
      <c r="B440" s="19" t="s">
        <v>78</v>
      </c>
      <c r="C440" s="6">
        <v>9180.9</v>
      </c>
      <c r="D440" s="6"/>
      <c r="E440" s="52">
        <f t="shared" si="8"/>
        <v>0</v>
      </c>
    </row>
    <row r="441" spans="1:5" ht="14.25" hidden="1" customHeight="1" outlineLevel="1" x14ac:dyDescent="0.2">
      <c r="A441" s="41" t="s">
        <v>266</v>
      </c>
      <c r="B441" s="41" t="s">
        <v>265</v>
      </c>
      <c r="C441" s="40"/>
      <c r="D441" s="39"/>
      <c r="E441" s="38">
        <f t="shared" si="8"/>
        <v>0</v>
      </c>
    </row>
    <row r="442" spans="1:5" ht="14.25" hidden="1" customHeight="1" outlineLevel="1" x14ac:dyDescent="0.2">
      <c r="A442" s="41" t="s">
        <v>264</v>
      </c>
      <c r="B442" s="41" t="s">
        <v>263</v>
      </c>
      <c r="C442" s="40"/>
      <c r="D442" s="39"/>
      <c r="E442" s="38">
        <f t="shared" si="8"/>
        <v>0</v>
      </c>
    </row>
    <row r="443" spans="1:5" ht="14.25" hidden="1" customHeight="1" outlineLevel="1" x14ac:dyDescent="0.2">
      <c r="A443" s="41" t="s">
        <v>262</v>
      </c>
      <c r="B443" s="41" t="s">
        <v>261</v>
      </c>
      <c r="C443" s="40"/>
      <c r="D443" s="39"/>
      <c r="E443" s="38">
        <f t="shared" si="8"/>
        <v>0</v>
      </c>
    </row>
    <row r="444" spans="1:5" ht="14.25" customHeight="1" collapsed="1" x14ac:dyDescent="0.2">
      <c r="A444" s="19">
        <v>3234</v>
      </c>
      <c r="B444" s="19" t="s">
        <v>53</v>
      </c>
      <c r="C444" s="6">
        <v>82628.100000000006</v>
      </c>
      <c r="D444" s="6"/>
      <c r="E444" s="52">
        <f t="shared" si="8"/>
        <v>0</v>
      </c>
    </row>
    <row r="445" spans="1:5" ht="14.25" hidden="1" customHeight="1" outlineLevel="1" x14ac:dyDescent="0.2">
      <c r="A445" s="41" t="s">
        <v>260</v>
      </c>
      <c r="B445" s="41" t="s">
        <v>259</v>
      </c>
      <c r="C445" s="40"/>
      <c r="D445" s="39"/>
      <c r="E445" s="38">
        <f t="shared" si="8"/>
        <v>0</v>
      </c>
    </row>
    <row r="446" spans="1:5" ht="14.25" hidden="1" customHeight="1" outlineLevel="1" x14ac:dyDescent="0.2">
      <c r="A446" s="41" t="s">
        <v>258</v>
      </c>
      <c r="B446" s="41" t="s">
        <v>257</v>
      </c>
      <c r="C446" s="40"/>
      <c r="D446" s="39"/>
      <c r="E446" s="38">
        <f t="shared" si="8"/>
        <v>0</v>
      </c>
    </row>
    <row r="447" spans="1:5" ht="14.25" hidden="1" customHeight="1" outlineLevel="1" x14ac:dyDescent="0.2">
      <c r="A447" s="41" t="s">
        <v>256</v>
      </c>
      <c r="B447" s="41" t="s">
        <v>255</v>
      </c>
      <c r="C447" s="40"/>
      <c r="D447" s="39"/>
      <c r="E447" s="38">
        <f t="shared" si="8"/>
        <v>0</v>
      </c>
    </row>
    <row r="448" spans="1:5" ht="14.25" hidden="1" customHeight="1" outlineLevel="1" x14ac:dyDescent="0.2">
      <c r="A448" s="41" t="s">
        <v>254</v>
      </c>
      <c r="B448" s="41" t="s">
        <v>253</v>
      </c>
      <c r="C448" s="40"/>
      <c r="D448" s="39"/>
      <c r="E448" s="38">
        <f t="shared" si="8"/>
        <v>0</v>
      </c>
    </row>
    <row r="449" spans="1:5" ht="14.25" hidden="1" customHeight="1" outlineLevel="1" x14ac:dyDescent="0.2">
      <c r="A449" s="41" t="s">
        <v>252</v>
      </c>
      <c r="B449" s="41" t="s">
        <v>251</v>
      </c>
      <c r="C449" s="40"/>
      <c r="D449" s="39"/>
      <c r="E449" s="38">
        <f t="shared" si="8"/>
        <v>0</v>
      </c>
    </row>
    <row r="450" spans="1:5" ht="14.25" hidden="1" customHeight="1" outlineLevel="1" x14ac:dyDescent="0.2">
      <c r="A450" s="41" t="s">
        <v>250</v>
      </c>
      <c r="B450" s="41" t="s">
        <v>249</v>
      </c>
      <c r="C450" s="40"/>
      <c r="D450" s="39"/>
      <c r="E450" s="38">
        <f t="shared" si="8"/>
        <v>0</v>
      </c>
    </row>
    <row r="451" spans="1:5" ht="14.25" hidden="1" customHeight="1" outlineLevel="1" x14ac:dyDescent="0.2">
      <c r="A451" s="41" t="s">
        <v>248</v>
      </c>
      <c r="B451" s="41" t="s">
        <v>247</v>
      </c>
      <c r="C451" s="40"/>
      <c r="D451" s="39"/>
      <c r="E451" s="38">
        <f t="shared" si="8"/>
        <v>0</v>
      </c>
    </row>
    <row r="452" spans="1:5" ht="14.25" hidden="1" customHeight="1" outlineLevel="1" x14ac:dyDescent="0.2">
      <c r="A452" s="41" t="s">
        <v>246</v>
      </c>
      <c r="B452" s="41" t="s">
        <v>245</v>
      </c>
      <c r="C452" s="40"/>
      <c r="D452" s="39"/>
      <c r="E452" s="38">
        <f t="shared" ref="E452:E483" si="9">IF(ISERROR(D452/C452*100),0,D452/C452*100)</f>
        <v>0</v>
      </c>
    </row>
    <row r="453" spans="1:5" ht="14.25" hidden="1" customHeight="1" outlineLevel="1" x14ac:dyDescent="0.2">
      <c r="A453" s="41" t="s">
        <v>244</v>
      </c>
      <c r="B453" s="41" t="s">
        <v>243</v>
      </c>
      <c r="C453" s="40"/>
      <c r="D453" s="39"/>
      <c r="E453" s="38">
        <f t="shared" si="9"/>
        <v>0</v>
      </c>
    </row>
    <row r="454" spans="1:5" ht="14.25" hidden="1" customHeight="1" outlineLevel="1" x14ac:dyDescent="0.2">
      <c r="A454" s="41" t="s">
        <v>242</v>
      </c>
      <c r="B454" s="41" t="s">
        <v>241</v>
      </c>
      <c r="C454" s="40"/>
      <c r="D454" s="39"/>
      <c r="E454" s="38">
        <f t="shared" si="9"/>
        <v>0</v>
      </c>
    </row>
    <row r="455" spans="1:5" ht="14.25" customHeight="1" collapsed="1" x14ac:dyDescent="0.2">
      <c r="A455" s="19">
        <v>3235</v>
      </c>
      <c r="B455" s="19" t="s">
        <v>54</v>
      </c>
      <c r="C455" s="6">
        <v>34426.125</v>
      </c>
      <c r="D455" s="6"/>
      <c r="E455" s="52">
        <f t="shared" si="9"/>
        <v>0</v>
      </c>
    </row>
    <row r="456" spans="1:5" ht="14.25" hidden="1" customHeight="1" outlineLevel="1" x14ac:dyDescent="0.2">
      <c r="A456" s="41" t="s">
        <v>240</v>
      </c>
      <c r="B456" s="41" t="s">
        <v>239</v>
      </c>
      <c r="C456" s="40"/>
      <c r="D456" s="39"/>
      <c r="E456" s="38">
        <f t="shared" si="9"/>
        <v>0</v>
      </c>
    </row>
    <row r="457" spans="1:5" ht="14.25" hidden="1" customHeight="1" outlineLevel="1" x14ac:dyDescent="0.2">
      <c r="A457" s="41" t="s">
        <v>238</v>
      </c>
      <c r="B457" s="41" t="s">
        <v>237</v>
      </c>
      <c r="C457" s="40"/>
      <c r="D457" s="39"/>
      <c r="E457" s="38">
        <f t="shared" si="9"/>
        <v>0</v>
      </c>
    </row>
    <row r="458" spans="1:5" ht="14.25" hidden="1" customHeight="1" outlineLevel="1" x14ac:dyDescent="0.2">
      <c r="A458" s="41" t="s">
        <v>236</v>
      </c>
      <c r="B458" s="41" t="s">
        <v>235</v>
      </c>
      <c r="C458" s="40"/>
      <c r="D458" s="39"/>
      <c r="E458" s="38">
        <f t="shared" si="9"/>
        <v>0</v>
      </c>
    </row>
    <row r="459" spans="1:5" ht="14.25" hidden="1" customHeight="1" outlineLevel="1" x14ac:dyDescent="0.2">
      <c r="A459" s="41" t="s">
        <v>234</v>
      </c>
      <c r="B459" s="41" t="s">
        <v>233</v>
      </c>
      <c r="C459" s="40"/>
      <c r="D459" s="39"/>
      <c r="E459" s="38">
        <f t="shared" si="9"/>
        <v>0</v>
      </c>
    </row>
    <row r="460" spans="1:5" ht="14.25" customHeight="1" collapsed="1" x14ac:dyDescent="0.2">
      <c r="A460" s="19" t="s">
        <v>627</v>
      </c>
      <c r="B460" s="19" t="s">
        <v>11</v>
      </c>
      <c r="C460" s="6">
        <v>419815.39749999996</v>
      </c>
      <c r="D460" s="6"/>
      <c r="E460" s="49">
        <f t="shared" si="9"/>
        <v>0</v>
      </c>
    </row>
    <row r="461" spans="1:5" ht="14.25" hidden="1" customHeight="1" outlineLevel="1" x14ac:dyDescent="0.2">
      <c r="A461" s="41" t="s">
        <v>232</v>
      </c>
      <c r="B461" s="41" t="s">
        <v>231</v>
      </c>
      <c r="C461" s="40"/>
      <c r="D461" s="39"/>
      <c r="E461" s="38">
        <f t="shared" si="9"/>
        <v>0</v>
      </c>
    </row>
    <row r="462" spans="1:5" ht="14.25" hidden="1" customHeight="1" outlineLevel="1" x14ac:dyDescent="0.2">
      <c r="A462" s="41" t="s">
        <v>230</v>
      </c>
      <c r="B462" s="41" t="s">
        <v>229</v>
      </c>
      <c r="C462" s="40"/>
      <c r="D462" s="39"/>
      <c r="E462" s="38">
        <f t="shared" si="9"/>
        <v>0</v>
      </c>
    </row>
    <row r="463" spans="1:5" ht="14.25" hidden="1" customHeight="1" outlineLevel="1" x14ac:dyDescent="0.2">
      <c r="A463" s="41" t="s">
        <v>228</v>
      </c>
      <c r="B463" s="41" t="s">
        <v>227</v>
      </c>
      <c r="C463" s="40"/>
      <c r="D463" s="39"/>
      <c r="E463" s="38">
        <f t="shared" si="9"/>
        <v>0</v>
      </c>
    </row>
    <row r="464" spans="1:5" ht="14.25" hidden="1" customHeight="1" outlineLevel="1" x14ac:dyDescent="0.2">
      <c r="A464" s="41" t="s">
        <v>226</v>
      </c>
      <c r="B464" s="41" t="s">
        <v>225</v>
      </c>
      <c r="C464" s="40"/>
      <c r="D464" s="39"/>
      <c r="E464" s="38">
        <f t="shared" si="9"/>
        <v>0</v>
      </c>
    </row>
    <row r="465" spans="1:5" ht="14.25" hidden="1" customHeight="1" outlineLevel="1" x14ac:dyDescent="0.2">
      <c r="A465" s="41" t="s">
        <v>224</v>
      </c>
      <c r="B465" s="41" t="s">
        <v>223</v>
      </c>
      <c r="C465" s="40"/>
      <c r="D465" s="39"/>
      <c r="E465" s="38">
        <f t="shared" si="9"/>
        <v>0</v>
      </c>
    </row>
    <row r="466" spans="1:5" ht="14.25" hidden="1" customHeight="1" outlineLevel="1" x14ac:dyDescent="0.2">
      <c r="A466" s="41" t="s">
        <v>222</v>
      </c>
      <c r="B466" s="41" t="s">
        <v>221</v>
      </c>
      <c r="C466" s="40"/>
      <c r="D466" s="39"/>
      <c r="E466" s="38">
        <f t="shared" si="9"/>
        <v>0</v>
      </c>
    </row>
    <row r="467" spans="1:5" ht="14.25" hidden="1" customHeight="1" outlineLevel="1" x14ac:dyDescent="0.2">
      <c r="A467" s="41" t="s">
        <v>220</v>
      </c>
      <c r="B467" s="41" t="s">
        <v>219</v>
      </c>
      <c r="C467" s="40"/>
      <c r="D467" s="39"/>
      <c r="E467" s="38">
        <f t="shared" si="9"/>
        <v>0</v>
      </c>
    </row>
    <row r="468" spans="1:5" ht="14.25" hidden="1" customHeight="1" outlineLevel="1" x14ac:dyDescent="0.2">
      <c r="A468" s="41" t="s">
        <v>218</v>
      </c>
      <c r="B468" s="41" t="s">
        <v>217</v>
      </c>
      <c r="C468" s="40"/>
      <c r="D468" s="39"/>
      <c r="E468" s="38">
        <f t="shared" si="9"/>
        <v>0</v>
      </c>
    </row>
    <row r="469" spans="1:5" ht="14.25" hidden="1" customHeight="1" outlineLevel="1" x14ac:dyDescent="0.2">
      <c r="A469" s="41" t="s">
        <v>216</v>
      </c>
      <c r="B469" s="41" t="s">
        <v>215</v>
      </c>
      <c r="C469" s="40"/>
      <c r="D469" s="73"/>
      <c r="E469" s="38">
        <f t="shared" si="9"/>
        <v>0</v>
      </c>
    </row>
    <row r="470" spans="1:5" ht="14.25" customHeight="1" collapsed="1" x14ac:dyDescent="0.2">
      <c r="A470" s="19">
        <v>3238</v>
      </c>
      <c r="B470" s="19" t="s">
        <v>12</v>
      </c>
      <c r="C470" s="6">
        <v>55085.4</v>
      </c>
      <c r="D470" s="6"/>
      <c r="E470" s="49">
        <f t="shared" si="9"/>
        <v>0</v>
      </c>
    </row>
    <row r="471" spans="1:5" ht="14.25" hidden="1" customHeight="1" outlineLevel="1" x14ac:dyDescent="0.2">
      <c r="A471" s="41" t="s">
        <v>214</v>
      </c>
      <c r="B471" s="41" t="s">
        <v>213</v>
      </c>
      <c r="C471" s="40"/>
      <c r="D471" s="39"/>
      <c r="E471" s="38">
        <f t="shared" si="9"/>
        <v>0</v>
      </c>
    </row>
    <row r="472" spans="1:5" ht="14.25" hidden="1" customHeight="1" outlineLevel="1" x14ac:dyDescent="0.2">
      <c r="A472" s="41" t="s">
        <v>212</v>
      </c>
      <c r="B472" s="41" t="s">
        <v>211</v>
      </c>
      <c r="C472" s="40"/>
      <c r="D472" s="39"/>
      <c r="E472" s="38">
        <f t="shared" si="9"/>
        <v>0</v>
      </c>
    </row>
    <row r="473" spans="1:5" ht="14.25" hidden="1" customHeight="1" outlineLevel="1" x14ac:dyDescent="0.2">
      <c r="A473" s="41" t="s">
        <v>210</v>
      </c>
      <c r="B473" s="41" t="s">
        <v>209</v>
      </c>
      <c r="C473" s="40"/>
      <c r="D473" s="39"/>
      <c r="E473" s="38">
        <f t="shared" si="9"/>
        <v>0</v>
      </c>
    </row>
    <row r="474" spans="1:5" ht="14.25" customHeight="1" collapsed="1" x14ac:dyDescent="0.2">
      <c r="A474" s="19">
        <v>3239</v>
      </c>
      <c r="B474" s="19" t="s">
        <v>55</v>
      </c>
      <c r="C474" s="6">
        <v>45904.5</v>
      </c>
      <c r="D474" s="6"/>
      <c r="E474" s="49">
        <f t="shared" si="9"/>
        <v>0</v>
      </c>
    </row>
    <row r="475" spans="1:5" ht="14.25" hidden="1" customHeight="1" outlineLevel="1" x14ac:dyDescent="0.2">
      <c r="A475" s="50" t="s">
        <v>208</v>
      </c>
      <c r="B475" s="41" t="s">
        <v>207</v>
      </c>
      <c r="C475" s="40"/>
      <c r="D475" s="39"/>
      <c r="E475" s="38">
        <f t="shared" si="9"/>
        <v>0</v>
      </c>
    </row>
    <row r="476" spans="1:5" ht="14.25" hidden="1" customHeight="1" outlineLevel="1" x14ac:dyDescent="0.2">
      <c r="A476" s="41" t="s">
        <v>206</v>
      </c>
      <c r="B476" s="41" t="s">
        <v>205</v>
      </c>
      <c r="C476" s="40"/>
      <c r="D476" s="39"/>
      <c r="E476" s="38">
        <f t="shared" si="9"/>
        <v>0</v>
      </c>
    </row>
    <row r="477" spans="1:5" ht="14.25" hidden="1" customHeight="1" outlineLevel="1" x14ac:dyDescent="0.2">
      <c r="A477" s="50" t="s">
        <v>204</v>
      </c>
      <c r="B477" s="41" t="s">
        <v>203</v>
      </c>
      <c r="C477" s="40"/>
      <c r="D477" s="39"/>
      <c r="E477" s="38">
        <f t="shared" si="9"/>
        <v>0</v>
      </c>
    </row>
    <row r="478" spans="1:5" ht="14.25" hidden="1" customHeight="1" outlineLevel="1" x14ac:dyDescent="0.2">
      <c r="A478" s="41" t="s">
        <v>202</v>
      </c>
      <c r="B478" s="41" t="s">
        <v>201</v>
      </c>
      <c r="C478" s="40"/>
      <c r="D478" s="39"/>
      <c r="E478" s="38">
        <f t="shared" si="9"/>
        <v>0</v>
      </c>
    </row>
    <row r="479" spans="1:5" ht="14.25" hidden="1" customHeight="1" outlineLevel="1" x14ac:dyDescent="0.2">
      <c r="A479" s="41" t="s">
        <v>200</v>
      </c>
      <c r="B479" s="41" t="s">
        <v>199</v>
      </c>
      <c r="C479" s="40"/>
      <c r="D479" s="39"/>
      <c r="E479" s="38">
        <f t="shared" si="9"/>
        <v>0</v>
      </c>
    </row>
    <row r="480" spans="1:5" ht="14.25" hidden="1" customHeight="1" outlineLevel="1" x14ac:dyDescent="0.2">
      <c r="A480" s="41" t="s">
        <v>198</v>
      </c>
      <c r="B480" s="41" t="s">
        <v>197</v>
      </c>
      <c r="C480" s="40"/>
      <c r="D480" s="39"/>
      <c r="E480" s="38">
        <f t="shared" si="9"/>
        <v>0</v>
      </c>
    </row>
    <row r="481" spans="1:5" ht="14.25" hidden="1" customHeight="1" outlineLevel="1" x14ac:dyDescent="0.2">
      <c r="A481" s="41" t="s">
        <v>196</v>
      </c>
      <c r="B481" s="41" t="s">
        <v>195</v>
      </c>
      <c r="C481" s="40"/>
      <c r="D481" s="39"/>
      <c r="E481" s="38">
        <f t="shared" si="9"/>
        <v>0</v>
      </c>
    </row>
    <row r="482" spans="1:5" ht="14.25" hidden="1" customHeight="1" outlineLevel="1" x14ac:dyDescent="0.2">
      <c r="A482" s="41" t="s">
        <v>194</v>
      </c>
      <c r="B482" s="41" t="s">
        <v>193</v>
      </c>
      <c r="C482" s="40"/>
      <c r="D482" s="39"/>
      <c r="E482" s="38">
        <f t="shared" si="9"/>
        <v>0</v>
      </c>
    </row>
    <row r="483" spans="1:5" ht="14.25" hidden="1" customHeight="1" outlineLevel="1" x14ac:dyDescent="0.2">
      <c r="A483" s="41" t="s">
        <v>192</v>
      </c>
      <c r="B483" s="41" t="s">
        <v>191</v>
      </c>
      <c r="C483" s="40"/>
      <c r="D483" s="39"/>
      <c r="E483" s="38">
        <f t="shared" si="9"/>
        <v>0</v>
      </c>
    </row>
    <row r="484" spans="1:5" ht="14.25" hidden="1" customHeight="1" outlineLevel="1" x14ac:dyDescent="0.2">
      <c r="A484" s="50" t="s">
        <v>190</v>
      </c>
      <c r="B484" s="41" t="s">
        <v>189</v>
      </c>
      <c r="C484" s="40"/>
      <c r="D484" s="39"/>
      <c r="E484" s="38">
        <f>IF(ISERROR(D484/C484*100),0,D484/C484*100)</f>
        <v>0</v>
      </c>
    </row>
    <row r="485" spans="1:5" ht="14.25" hidden="1" customHeight="1" outlineLevel="1" x14ac:dyDescent="0.2">
      <c r="A485" s="41" t="s">
        <v>188</v>
      </c>
      <c r="B485" s="41" t="s">
        <v>55</v>
      </c>
      <c r="C485" s="40"/>
      <c r="D485" s="73"/>
      <c r="E485" s="38">
        <f>IF(ISERROR(D485/C485*100),0,D485/C485*100)</f>
        <v>0</v>
      </c>
    </row>
    <row r="486" spans="1:5" ht="14.25" hidden="1" customHeight="1" outlineLevel="1" x14ac:dyDescent="0.2">
      <c r="A486" s="41"/>
      <c r="B486" s="41"/>
      <c r="C486" s="40"/>
      <c r="D486" s="73"/>
      <c r="E486" s="38"/>
    </row>
    <row r="487" spans="1:5" ht="14.25" hidden="1" customHeight="1" outlineLevel="1" x14ac:dyDescent="0.2">
      <c r="A487" s="41" t="s">
        <v>187</v>
      </c>
      <c r="B487" s="41" t="s">
        <v>186</v>
      </c>
      <c r="C487" s="40"/>
      <c r="D487" s="39"/>
      <c r="E487" s="38">
        <f t="shared" ref="E487:E518" si="10">IF(ISERROR(D487/C487*100),0,D487/C487*100)</f>
        <v>0</v>
      </c>
    </row>
    <row r="488" spans="1:5" ht="14.25" customHeight="1" collapsed="1" x14ac:dyDescent="0.2">
      <c r="A488" s="53">
        <v>329</v>
      </c>
      <c r="B488" s="53" t="s">
        <v>56</v>
      </c>
      <c r="C488" s="7">
        <f>C489+C491+C494+C496+C499</f>
        <v>52882.438499999997</v>
      </c>
      <c r="D488" s="7"/>
      <c r="E488" s="52">
        <f t="shared" si="10"/>
        <v>0</v>
      </c>
    </row>
    <row r="489" spans="1:5" ht="14.25" customHeight="1" x14ac:dyDescent="0.2">
      <c r="A489" s="19">
        <v>3292</v>
      </c>
      <c r="B489" s="19" t="s">
        <v>626</v>
      </c>
      <c r="C489" s="6">
        <v>4545</v>
      </c>
      <c r="D489" s="6"/>
      <c r="E489" s="49">
        <f t="shared" si="10"/>
        <v>0</v>
      </c>
    </row>
    <row r="490" spans="1:5" ht="14.25" hidden="1" customHeight="1" outlineLevel="1" x14ac:dyDescent="0.2">
      <c r="A490" s="41" t="s">
        <v>185</v>
      </c>
      <c r="B490" s="41" t="s">
        <v>184</v>
      </c>
      <c r="C490" s="40"/>
      <c r="D490" s="39"/>
      <c r="E490" s="38">
        <f t="shared" si="10"/>
        <v>0</v>
      </c>
    </row>
    <row r="491" spans="1:5" ht="14.25" customHeight="1" collapsed="1" x14ac:dyDescent="0.2">
      <c r="A491" s="19">
        <v>3293</v>
      </c>
      <c r="B491" s="19" t="s">
        <v>58</v>
      </c>
      <c r="C491" s="6">
        <v>11476.125</v>
      </c>
      <c r="D491" s="6"/>
      <c r="E491" s="49">
        <f t="shared" si="10"/>
        <v>0</v>
      </c>
    </row>
    <row r="492" spans="1:5" ht="14.25" hidden="1" customHeight="1" outlineLevel="1" x14ac:dyDescent="0.2">
      <c r="A492" s="41" t="s">
        <v>181</v>
      </c>
      <c r="B492" s="41" t="s">
        <v>180</v>
      </c>
      <c r="C492" s="40"/>
      <c r="D492" s="39"/>
      <c r="E492" s="38">
        <f t="shared" si="10"/>
        <v>0</v>
      </c>
    </row>
    <row r="493" spans="1:5" ht="14.25" hidden="1" customHeight="1" outlineLevel="1" x14ac:dyDescent="0.2">
      <c r="A493" s="41" t="s">
        <v>179</v>
      </c>
      <c r="B493" s="41" t="s">
        <v>178</v>
      </c>
      <c r="C493" s="40"/>
      <c r="D493" s="39"/>
      <c r="E493" s="38">
        <f t="shared" si="10"/>
        <v>0</v>
      </c>
    </row>
    <row r="494" spans="1:5" ht="14.25" customHeight="1" collapsed="1" x14ac:dyDescent="0.2">
      <c r="A494" s="19">
        <v>3294</v>
      </c>
      <c r="B494" s="19" t="s">
        <v>83</v>
      </c>
      <c r="C494" s="6">
        <v>137.71349999999998</v>
      </c>
      <c r="D494" s="6"/>
      <c r="E494" s="49">
        <f t="shared" si="10"/>
        <v>0</v>
      </c>
    </row>
    <row r="495" spans="1:5" ht="14.25" hidden="1" customHeight="1" outlineLevel="1" x14ac:dyDescent="0.2">
      <c r="A495" s="41" t="s">
        <v>177</v>
      </c>
      <c r="B495" s="41" t="s">
        <v>83</v>
      </c>
      <c r="C495" s="40"/>
      <c r="D495" s="39"/>
      <c r="E495" s="38">
        <f t="shared" si="10"/>
        <v>0</v>
      </c>
    </row>
    <row r="496" spans="1:5" ht="14.25" customHeight="1" collapsed="1" x14ac:dyDescent="0.2">
      <c r="A496" s="19">
        <v>3295</v>
      </c>
      <c r="B496" s="19" t="s">
        <v>82</v>
      </c>
      <c r="C496" s="6">
        <v>36723.599999999999</v>
      </c>
      <c r="D496" s="6"/>
      <c r="E496" s="49">
        <f t="shared" si="10"/>
        <v>0</v>
      </c>
    </row>
    <row r="497" spans="1:5" ht="14.25" hidden="1" customHeight="1" outlineLevel="1" x14ac:dyDescent="0.2">
      <c r="A497" s="41" t="s">
        <v>176</v>
      </c>
      <c r="B497" s="41" t="s">
        <v>134</v>
      </c>
      <c r="C497" s="40"/>
      <c r="D497" s="39"/>
      <c r="E497" s="38">
        <f t="shared" si="10"/>
        <v>0</v>
      </c>
    </row>
    <row r="498" spans="1:5" ht="14.25" hidden="1" customHeight="1" outlineLevel="1" x14ac:dyDescent="0.2">
      <c r="A498" s="41" t="s">
        <v>175</v>
      </c>
      <c r="B498" s="41" t="s">
        <v>174</v>
      </c>
      <c r="C498" s="40"/>
      <c r="D498" s="39"/>
      <c r="E498" s="38">
        <f t="shared" si="10"/>
        <v>0</v>
      </c>
    </row>
    <row r="499" spans="1:5" ht="14.25" customHeight="1" collapsed="1" x14ac:dyDescent="0.2">
      <c r="A499" s="21">
        <v>3299</v>
      </c>
      <c r="B499" s="21" t="s">
        <v>173</v>
      </c>
      <c r="C499" s="13">
        <v>0</v>
      </c>
      <c r="D499" s="13"/>
      <c r="E499" s="49">
        <f t="shared" si="10"/>
        <v>0</v>
      </c>
    </row>
    <row r="500" spans="1:5" ht="14.25" hidden="1" customHeight="1" outlineLevel="1" x14ac:dyDescent="0.2">
      <c r="A500" s="50" t="s">
        <v>172</v>
      </c>
      <c r="B500" s="41" t="s">
        <v>171</v>
      </c>
      <c r="C500" s="40"/>
      <c r="D500" s="39"/>
      <c r="E500" s="38">
        <f t="shared" si="10"/>
        <v>0</v>
      </c>
    </row>
    <row r="501" spans="1:5" ht="14.25" hidden="1" customHeight="1" outlineLevel="1" x14ac:dyDescent="0.2">
      <c r="A501" s="41" t="s">
        <v>170</v>
      </c>
      <c r="B501" s="41" t="s">
        <v>169</v>
      </c>
      <c r="C501" s="40"/>
      <c r="D501" s="39"/>
      <c r="E501" s="38">
        <f t="shared" si="10"/>
        <v>0</v>
      </c>
    </row>
    <row r="502" spans="1:5" ht="14.25" customHeight="1" collapsed="1" x14ac:dyDescent="0.2">
      <c r="A502" s="53">
        <v>34</v>
      </c>
      <c r="B502" s="53" t="s">
        <v>13</v>
      </c>
      <c r="C502" s="7">
        <f>C503</f>
        <v>27077.940000000002</v>
      </c>
      <c r="D502" s="7"/>
      <c r="E502" s="52">
        <f t="shared" si="10"/>
        <v>0</v>
      </c>
    </row>
    <row r="503" spans="1:5" ht="14.25" customHeight="1" x14ac:dyDescent="0.2">
      <c r="A503" s="53">
        <v>343</v>
      </c>
      <c r="B503" s="53" t="s">
        <v>61</v>
      </c>
      <c r="C503" s="7">
        <f>C504+C513+C511</f>
        <v>27077.940000000002</v>
      </c>
      <c r="D503" s="7"/>
      <c r="E503" s="52">
        <f t="shared" si="10"/>
        <v>0</v>
      </c>
    </row>
    <row r="504" spans="1:5" ht="14.25" customHeight="1" x14ac:dyDescent="0.2">
      <c r="A504" s="19">
        <v>3431</v>
      </c>
      <c r="B504" s="19" t="s">
        <v>62</v>
      </c>
      <c r="C504" s="6">
        <v>14745.240000000002</v>
      </c>
      <c r="D504" s="6"/>
      <c r="E504" s="49">
        <f t="shared" si="10"/>
        <v>0</v>
      </c>
    </row>
    <row r="505" spans="1:5" ht="14.25" hidden="1" customHeight="1" outlineLevel="1" x14ac:dyDescent="0.2">
      <c r="A505" s="41" t="s">
        <v>168</v>
      </c>
      <c r="B505" s="41" t="s">
        <v>167</v>
      </c>
      <c r="C505" s="40"/>
      <c r="D505" s="39"/>
      <c r="E505" s="38">
        <f t="shared" si="10"/>
        <v>0</v>
      </c>
    </row>
    <row r="506" spans="1:5" ht="14.25" hidden="1" customHeight="1" outlineLevel="1" x14ac:dyDescent="0.2">
      <c r="A506" s="41" t="s">
        <v>166</v>
      </c>
      <c r="B506" s="41" t="s">
        <v>165</v>
      </c>
      <c r="C506" s="40"/>
      <c r="D506" s="39"/>
      <c r="E506" s="38">
        <f t="shared" si="10"/>
        <v>0</v>
      </c>
    </row>
    <row r="507" spans="1:5" ht="14.25" hidden="1" customHeight="1" outlineLevel="1" x14ac:dyDescent="0.2">
      <c r="A507" s="41" t="s">
        <v>164</v>
      </c>
      <c r="B507" s="41" t="s">
        <v>163</v>
      </c>
      <c r="C507" s="40"/>
      <c r="D507" s="39"/>
      <c r="E507" s="38">
        <f t="shared" si="10"/>
        <v>0</v>
      </c>
    </row>
    <row r="508" spans="1:5" ht="14.25" hidden="1" customHeight="1" outlineLevel="1" x14ac:dyDescent="0.2">
      <c r="A508" s="41" t="s">
        <v>162</v>
      </c>
      <c r="B508" s="41" t="s">
        <v>161</v>
      </c>
      <c r="C508" s="40"/>
      <c r="D508" s="39"/>
      <c r="E508" s="38">
        <f t="shared" si="10"/>
        <v>0</v>
      </c>
    </row>
    <row r="509" spans="1:5" ht="14.25" hidden="1" customHeight="1" outlineLevel="1" x14ac:dyDescent="0.2">
      <c r="A509" s="41" t="s">
        <v>160</v>
      </c>
      <c r="B509" s="41" t="s">
        <v>159</v>
      </c>
      <c r="C509" s="40"/>
      <c r="D509" s="39"/>
      <c r="E509" s="38">
        <f t="shared" si="10"/>
        <v>0</v>
      </c>
    </row>
    <row r="510" spans="1:5" ht="14.25" hidden="1" customHeight="1" outlineLevel="1" x14ac:dyDescent="0.2">
      <c r="A510" s="41" t="s">
        <v>158</v>
      </c>
      <c r="B510" s="41" t="s">
        <v>157</v>
      </c>
      <c r="C510" s="40"/>
      <c r="D510" s="39"/>
      <c r="E510" s="38">
        <f t="shared" si="10"/>
        <v>0</v>
      </c>
    </row>
    <row r="511" spans="1:5" ht="14.25" customHeight="1" collapsed="1" x14ac:dyDescent="0.2">
      <c r="A511" s="56">
        <v>3432</v>
      </c>
      <c r="B511" s="23" t="s">
        <v>81</v>
      </c>
      <c r="C511" s="6">
        <v>8236.8000000000011</v>
      </c>
      <c r="D511" s="6"/>
      <c r="E511" s="49">
        <f t="shared" si="10"/>
        <v>0</v>
      </c>
    </row>
    <row r="512" spans="1:5" ht="14.25" hidden="1" customHeight="1" outlineLevel="1" x14ac:dyDescent="0.2">
      <c r="A512" s="41" t="s">
        <v>156</v>
      </c>
      <c r="B512" s="41" t="s">
        <v>155</v>
      </c>
      <c r="C512" s="40"/>
      <c r="D512" s="39"/>
      <c r="E512" s="38">
        <f t="shared" si="10"/>
        <v>0</v>
      </c>
    </row>
    <row r="513" spans="1:5" ht="14.25" customHeight="1" collapsed="1" x14ac:dyDescent="0.2">
      <c r="A513" s="19">
        <v>3433</v>
      </c>
      <c r="B513" s="19" t="s">
        <v>63</v>
      </c>
      <c r="C513" s="6">
        <v>4095.9</v>
      </c>
      <c r="D513" s="6"/>
      <c r="E513" s="49">
        <f t="shared" si="10"/>
        <v>0</v>
      </c>
    </row>
    <row r="514" spans="1:5" ht="14.25" hidden="1" customHeight="1" outlineLevel="1" x14ac:dyDescent="0.2">
      <c r="A514" s="41" t="s">
        <v>154</v>
      </c>
      <c r="B514" s="41" t="s">
        <v>153</v>
      </c>
      <c r="C514" s="40"/>
      <c r="D514" s="39"/>
      <c r="E514" s="38">
        <f t="shared" si="10"/>
        <v>0</v>
      </c>
    </row>
    <row r="515" spans="1:5" ht="14.25" hidden="1" customHeight="1" outlineLevel="1" x14ac:dyDescent="0.2">
      <c r="A515" s="41" t="s">
        <v>152</v>
      </c>
      <c r="B515" s="41" t="s">
        <v>151</v>
      </c>
      <c r="C515" s="40"/>
      <c r="D515" s="39"/>
      <c r="E515" s="38">
        <f t="shared" si="10"/>
        <v>0</v>
      </c>
    </row>
    <row r="516" spans="1:5" ht="14.25" customHeight="1" collapsed="1" x14ac:dyDescent="0.2">
      <c r="A516" s="53">
        <v>37</v>
      </c>
      <c r="B516" s="53" t="s">
        <v>147</v>
      </c>
      <c r="C516" s="7">
        <f>C517</f>
        <v>0</v>
      </c>
      <c r="D516" s="7"/>
      <c r="E516" s="49">
        <f t="shared" si="10"/>
        <v>0</v>
      </c>
    </row>
    <row r="517" spans="1:5" ht="14.25" customHeight="1" x14ac:dyDescent="0.2">
      <c r="A517" s="19">
        <v>372</v>
      </c>
      <c r="B517" s="19" t="s">
        <v>90</v>
      </c>
      <c r="C517" s="6">
        <f>C518</f>
        <v>0</v>
      </c>
      <c r="D517" s="6"/>
      <c r="E517" s="52">
        <f t="shared" si="10"/>
        <v>0</v>
      </c>
    </row>
    <row r="518" spans="1:5" ht="14.25" customHeight="1" x14ac:dyDescent="0.2">
      <c r="A518" s="19">
        <v>3721</v>
      </c>
      <c r="B518" s="19" t="s">
        <v>89</v>
      </c>
      <c r="C518" s="6">
        <v>0</v>
      </c>
      <c r="D518" s="6"/>
      <c r="E518" s="49">
        <f t="shared" si="10"/>
        <v>0</v>
      </c>
    </row>
    <row r="519" spans="1:5" ht="14.25" hidden="1" customHeight="1" outlineLevel="1" x14ac:dyDescent="0.2">
      <c r="A519" s="41" t="s">
        <v>146</v>
      </c>
      <c r="B519" s="41" t="s">
        <v>145</v>
      </c>
      <c r="C519" s="40"/>
      <c r="D519" s="39"/>
      <c r="E519" s="38">
        <f t="shared" ref="E519:E550" si="11">IF(ISERROR(D519/C519*100),0,D519/C519*100)</f>
        <v>0</v>
      </c>
    </row>
    <row r="520" spans="1:5" ht="14.25" customHeight="1" collapsed="1" x14ac:dyDescent="0.2">
      <c r="A520" s="53">
        <v>38</v>
      </c>
      <c r="B520" s="53" t="s">
        <v>76</v>
      </c>
      <c r="C520" s="7">
        <f>C521+C534</f>
        <v>58500</v>
      </c>
      <c r="D520" s="7"/>
      <c r="E520" s="49">
        <f t="shared" si="11"/>
        <v>0</v>
      </c>
    </row>
    <row r="521" spans="1:5" ht="14.25" customHeight="1" x14ac:dyDescent="0.2">
      <c r="A521" s="19">
        <v>383</v>
      </c>
      <c r="B521" s="19" t="s">
        <v>87</v>
      </c>
      <c r="C521" s="6">
        <f>C522</f>
        <v>58500</v>
      </c>
      <c r="D521" s="6"/>
      <c r="E521" s="52">
        <f t="shared" si="11"/>
        <v>0</v>
      </c>
    </row>
    <row r="522" spans="1:5" ht="14.25" customHeight="1" x14ac:dyDescent="0.2">
      <c r="A522" s="19">
        <v>3831</v>
      </c>
      <c r="B522" s="19" t="s">
        <v>97</v>
      </c>
      <c r="C522" s="6">
        <v>58500</v>
      </c>
      <c r="D522" s="6"/>
      <c r="E522" s="49">
        <f t="shared" si="11"/>
        <v>0</v>
      </c>
    </row>
    <row r="523" spans="1:5" ht="14.25" hidden="1" customHeight="1" outlineLevel="1" x14ac:dyDescent="0.2">
      <c r="A523" s="41" t="s">
        <v>143</v>
      </c>
      <c r="B523" s="41" t="s">
        <v>142</v>
      </c>
      <c r="C523" s="40"/>
      <c r="D523" s="39"/>
      <c r="E523" s="38">
        <f t="shared" si="11"/>
        <v>0</v>
      </c>
    </row>
    <row r="524" spans="1:5" ht="14.25" hidden="1" customHeight="1" outlineLevel="1" x14ac:dyDescent="0.2">
      <c r="A524" s="41" t="s">
        <v>141</v>
      </c>
      <c r="B524" s="41" t="s">
        <v>140</v>
      </c>
      <c r="C524" s="40"/>
      <c r="D524" s="39"/>
      <c r="E524" s="38">
        <f t="shared" si="11"/>
        <v>0</v>
      </c>
    </row>
    <row r="525" spans="1:5" ht="14.25" hidden="1" customHeight="1" outlineLevel="1" x14ac:dyDescent="0.2">
      <c r="A525" s="41" t="s">
        <v>139</v>
      </c>
      <c r="B525" s="41" t="s">
        <v>138</v>
      </c>
      <c r="C525" s="40"/>
      <c r="D525" s="39"/>
      <c r="E525" s="38">
        <f t="shared" si="11"/>
        <v>0</v>
      </c>
    </row>
    <row r="526" spans="1:5" ht="14.25" hidden="1" customHeight="1" outlineLevel="1" x14ac:dyDescent="0.2">
      <c r="A526" s="41" t="s">
        <v>137</v>
      </c>
      <c r="B526" s="41" t="s">
        <v>136</v>
      </c>
      <c r="C526" s="40"/>
      <c r="D526" s="39"/>
      <c r="E526" s="38">
        <f t="shared" si="11"/>
        <v>0</v>
      </c>
    </row>
    <row r="527" spans="1:5" ht="14.25" hidden="1" customHeight="1" outlineLevel="1" x14ac:dyDescent="0.2">
      <c r="A527" s="41" t="s">
        <v>135</v>
      </c>
      <c r="B527" s="41" t="s">
        <v>134</v>
      </c>
      <c r="C527" s="40"/>
      <c r="D527" s="39"/>
      <c r="E527" s="38">
        <f t="shared" si="11"/>
        <v>0</v>
      </c>
    </row>
    <row r="528" spans="1:5" ht="14.25" hidden="1" customHeight="1" outlineLevel="1" x14ac:dyDescent="0.2">
      <c r="A528" s="41" t="s">
        <v>133</v>
      </c>
      <c r="B528" s="41" t="s">
        <v>132</v>
      </c>
      <c r="C528" s="40"/>
      <c r="D528" s="39"/>
      <c r="E528" s="38">
        <f t="shared" si="11"/>
        <v>0</v>
      </c>
    </row>
    <row r="529" spans="1:5" ht="14.25" hidden="1" customHeight="1" outlineLevel="1" x14ac:dyDescent="0.2">
      <c r="A529" s="50" t="s">
        <v>131</v>
      </c>
      <c r="B529" s="41" t="s">
        <v>130</v>
      </c>
      <c r="C529" s="40"/>
      <c r="D529" s="39"/>
      <c r="E529" s="38">
        <f t="shared" si="11"/>
        <v>0</v>
      </c>
    </row>
    <row r="530" spans="1:5" ht="14.25" hidden="1" customHeight="1" outlineLevel="1" x14ac:dyDescent="0.2">
      <c r="A530" s="41" t="s">
        <v>129</v>
      </c>
      <c r="B530" s="41" t="s">
        <v>128</v>
      </c>
      <c r="C530" s="40"/>
      <c r="D530" s="39"/>
      <c r="E530" s="38">
        <f t="shared" si="11"/>
        <v>0</v>
      </c>
    </row>
    <row r="531" spans="1:5" ht="14.25" hidden="1" customHeight="1" outlineLevel="1" x14ac:dyDescent="0.2">
      <c r="A531" s="41" t="s">
        <v>127</v>
      </c>
      <c r="B531" s="41" t="s">
        <v>126</v>
      </c>
      <c r="C531" s="40"/>
      <c r="D531" s="39"/>
      <c r="E531" s="38">
        <f t="shared" si="11"/>
        <v>0</v>
      </c>
    </row>
    <row r="532" spans="1:5" ht="14.25" hidden="1" customHeight="1" outlineLevel="1" x14ac:dyDescent="0.2">
      <c r="A532" s="41" t="s">
        <v>125</v>
      </c>
      <c r="B532" s="41" t="s">
        <v>124</v>
      </c>
      <c r="C532" s="40"/>
      <c r="D532" s="39"/>
      <c r="E532" s="38">
        <f t="shared" si="11"/>
        <v>0</v>
      </c>
    </row>
    <row r="533" spans="1:5" ht="14.25" hidden="1" customHeight="1" outlineLevel="1" x14ac:dyDescent="0.2">
      <c r="A533" s="41" t="s">
        <v>123</v>
      </c>
      <c r="B533" s="41" t="s">
        <v>122</v>
      </c>
      <c r="C533" s="40"/>
      <c r="D533" s="39"/>
      <c r="E533" s="38">
        <f t="shared" si="11"/>
        <v>0</v>
      </c>
    </row>
    <row r="534" spans="1:5" ht="14.25" customHeight="1" collapsed="1" x14ac:dyDescent="0.2">
      <c r="A534" s="60">
        <v>386</v>
      </c>
      <c r="B534" s="58" t="s">
        <v>625</v>
      </c>
      <c r="C534" s="7">
        <f>C535</f>
        <v>0</v>
      </c>
      <c r="D534" s="7"/>
      <c r="E534" s="52">
        <f t="shared" si="11"/>
        <v>0</v>
      </c>
    </row>
    <row r="535" spans="1:5" ht="14.25" customHeight="1" x14ac:dyDescent="0.2">
      <c r="A535" s="51">
        <v>38613</v>
      </c>
      <c r="B535" s="23" t="s">
        <v>107</v>
      </c>
      <c r="C535" s="15">
        <v>0</v>
      </c>
      <c r="D535" s="15"/>
      <c r="E535" s="49">
        <f t="shared" si="11"/>
        <v>0</v>
      </c>
    </row>
    <row r="536" spans="1:5" ht="14.25" hidden="1" customHeight="1" outlineLevel="1" x14ac:dyDescent="0.2">
      <c r="A536" s="50" t="s">
        <v>624</v>
      </c>
      <c r="B536" s="41" t="s">
        <v>623</v>
      </c>
      <c r="C536" s="40"/>
      <c r="D536" s="39"/>
      <c r="E536" s="38">
        <f t="shared" si="11"/>
        <v>0</v>
      </c>
    </row>
    <row r="537" spans="1:5" ht="14.25" customHeight="1" collapsed="1" x14ac:dyDescent="0.2">
      <c r="A537" s="19"/>
      <c r="B537" s="19"/>
      <c r="C537" s="7"/>
      <c r="D537" s="7"/>
      <c r="E537" s="52">
        <f t="shared" si="11"/>
        <v>0</v>
      </c>
    </row>
    <row r="538" spans="1:5" ht="14.25" customHeight="1" x14ac:dyDescent="0.2">
      <c r="A538" s="53">
        <v>4</v>
      </c>
      <c r="B538" s="53" t="s">
        <v>73</v>
      </c>
      <c r="C538" s="6">
        <f>C539</f>
        <v>16875</v>
      </c>
      <c r="D538" s="6"/>
      <c r="E538" s="49">
        <f t="shared" si="11"/>
        <v>0</v>
      </c>
    </row>
    <row r="539" spans="1:5" ht="14.25" customHeight="1" x14ac:dyDescent="0.2">
      <c r="A539" s="53">
        <v>42</v>
      </c>
      <c r="B539" s="53" t="s">
        <v>14</v>
      </c>
      <c r="C539" s="6">
        <f>C540</f>
        <v>16875</v>
      </c>
      <c r="D539" s="6"/>
      <c r="E539" s="49">
        <f t="shared" si="11"/>
        <v>0</v>
      </c>
    </row>
    <row r="540" spans="1:5" ht="14.25" customHeight="1" x14ac:dyDescent="0.2">
      <c r="A540" s="19">
        <v>422</v>
      </c>
      <c r="B540" s="19" t="s">
        <v>19</v>
      </c>
      <c r="C540" s="7">
        <f>C541+C543+C544</f>
        <v>16875</v>
      </c>
      <c r="D540" s="7"/>
      <c r="E540" s="52">
        <f t="shared" si="11"/>
        <v>0</v>
      </c>
    </row>
    <row r="541" spans="1:5" ht="14.25" customHeight="1" x14ac:dyDescent="0.2">
      <c r="A541" s="19" t="s">
        <v>15</v>
      </c>
      <c r="B541" s="19" t="s">
        <v>16</v>
      </c>
      <c r="C541" s="6">
        <v>7875</v>
      </c>
      <c r="D541" s="6"/>
      <c r="E541" s="49">
        <f t="shared" si="11"/>
        <v>0</v>
      </c>
    </row>
    <row r="542" spans="1:5" ht="14.25" hidden="1" customHeight="1" outlineLevel="1" x14ac:dyDescent="0.2">
      <c r="A542" s="41" t="s">
        <v>119</v>
      </c>
      <c r="B542" s="41" t="s">
        <v>16</v>
      </c>
      <c r="C542" s="40"/>
      <c r="D542" s="39"/>
      <c r="E542" s="38">
        <f t="shared" si="11"/>
        <v>0</v>
      </c>
    </row>
    <row r="543" spans="1:5" ht="14.25" customHeight="1" collapsed="1" x14ac:dyDescent="0.2">
      <c r="A543" s="19">
        <v>4222</v>
      </c>
      <c r="B543" s="19" t="s">
        <v>18</v>
      </c>
      <c r="C543" s="6">
        <v>4500</v>
      </c>
      <c r="D543" s="6"/>
      <c r="E543" s="49">
        <f t="shared" si="11"/>
        <v>0</v>
      </c>
    </row>
    <row r="544" spans="1:5" ht="14.25" customHeight="1" x14ac:dyDescent="0.2">
      <c r="A544" s="19">
        <v>4223</v>
      </c>
      <c r="B544" s="19" t="s">
        <v>42</v>
      </c>
      <c r="C544" s="6">
        <v>4500</v>
      </c>
      <c r="D544" s="6"/>
      <c r="E544" s="49">
        <f t="shared" si="11"/>
        <v>0</v>
      </c>
    </row>
    <row r="545" spans="1:5" ht="14.25" hidden="1" customHeight="1" outlineLevel="1" x14ac:dyDescent="0.2">
      <c r="A545" s="41" t="s">
        <v>117</v>
      </c>
      <c r="B545" s="41" t="s">
        <v>42</v>
      </c>
      <c r="C545" s="40"/>
      <c r="D545" s="39"/>
      <c r="E545" s="38">
        <f t="shared" si="11"/>
        <v>0</v>
      </c>
    </row>
    <row r="546" spans="1:5" ht="14.25" customHeight="1" collapsed="1" x14ac:dyDescent="0.2">
      <c r="A546" s="19"/>
      <c r="B546" s="19"/>
      <c r="D546" s="6"/>
      <c r="E546" s="49">
        <f t="shared" si="11"/>
        <v>0</v>
      </c>
    </row>
    <row r="547" spans="1:5" ht="14.25" customHeight="1" x14ac:dyDescent="0.2">
      <c r="A547" s="53" t="s">
        <v>622</v>
      </c>
      <c r="B547" s="53" t="s">
        <v>621</v>
      </c>
      <c r="C547" s="7">
        <f>C548</f>
        <v>27000</v>
      </c>
      <c r="D547" s="7"/>
      <c r="E547" s="49">
        <f t="shared" si="11"/>
        <v>0</v>
      </c>
    </row>
    <row r="548" spans="1:5" ht="14.25" customHeight="1" x14ac:dyDescent="0.2">
      <c r="A548" s="53">
        <v>4</v>
      </c>
      <c r="B548" s="53" t="s">
        <v>73</v>
      </c>
      <c r="C548" s="7">
        <f>C549+C553</f>
        <v>27000</v>
      </c>
      <c r="D548" s="7"/>
      <c r="E548" s="49">
        <f t="shared" si="11"/>
        <v>0</v>
      </c>
    </row>
    <row r="549" spans="1:5" ht="14.25" customHeight="1" x14ac:dyDescent="0.2">
      <c r="A549" s="53">
        <v>41</v>
      </c>
      <c r="B549" s="53" t="s">
        <v>94</v>
      </c>
      <c r="C549" s="7">
        <f>C550</f>
        <v>4500</v>
      </c>
      <c r="D549" s="7"/>
      <c r="E549" s="49">
        <f t="shared" si="11"/>
        <v>0</v>
      </c>
    </row>
    <row r="550" spans="1:5" ht="14.25" customHeight="1" x14ac:dyDescent="0.2">
      <c r="A550" s="53">
        <v>412</v>
      </c>
      <c r="B550" s="53" t="s">
        <v>95</v>
      </c>
      <c r="C550" s="7">
        <f>C551</f>
        <v>4500</v>
      </c>
      <c r="D550" s="7"/>
      <c r="E550" s="49">
        <f t="shared" si="11"/>
        <v>0</v>
      </c>
    </row>
    <row r="551" spans="1:5" ht="14.25" customHeight="1" x14ac:dyDescent="0.2">
      <c r="A551" s="19">
        <v>4123</v>
      </c>
      <c r="B551" s="19" t="s">
        <v>93</v>
      </c>
      <c r="C551" s="7">
        <v>4500</v>
      </c>
      <c r="D551" s="7"/>
      <c r="E551" s="52">
        <f t="shared" ref="E551:E556" si="12">IF(ISERROR(D551/C551*100),0,D551/C551*100)</f>
        <v>0</v>
      </c>
    </row>
    <row r="552" spans="1:5" ht="14.25" hidden="1" customHeight="1" outlineLevel="1" x14ac:dyDescent="0.2">
      <c r="A552" s="41" t="s">
        <v>114</v>
      </c>
      <c r="B552" s="41" t="s">
        <v>93</v>
      </c>
      <c r="C552" s="40"/>
      <c r="D552" s="39"/>
      <c r="E552" s="38">
        <f t="shared" si="12"/>
        <v>0</v>
      </c>
    </row>
    <row r="553" spans="1:5" ht="14.25" customHeight="1" collapsed="1" x14ac:dyDescent="0.2">
      <c r="A553" s="53">
        <v>42</v>
      </c>
      <c r="B553" s="53" t="s">
        <v>14</v>
      </c>
      <c r="C553" s="6">
        <f>C554</f>
        <v>22500</v>
      </c>
      <c r="D553" s="6"/>
      <c r="E553" s="49">
        <f t="shared" si="12"/>
        <v>0</v>
      </c>
    </row>
    <row r="554" spans="1:5" ht="14.25" customHeight="1" x14ac:dyDescent="0.2">
      <c r="A554" s="19">
        <v>426</v>
      </c>
      <c r="B554" s="19" t="s">
        <v>21</v>
      </c>
      <c r="C554" s="7">
        <f>C555</f>
        <v>22500</v>
      </c>
      <c r="D554" s="7"/>
      <c r="E554" s="52">
        <f t="shared" si="12"/>
        <v>0</v>
      </c>
    </row>
    <row r="555" spans="1:5" ht="14.25" customHeight="1" x14ac:dyDescent="0.2">
      <c r="A555" s="19">
        <v>4262</v>
      </c>
      <c r="B555" s="19" t="s">
        <v>0</v>
      </c>
      <c r="C555" s="6">
        <v>22500</v>
      </c>
      <c r="D555" s="6"/>
      <c r="E555" s="49">
        <f t="shared" si="12"/>
        <v>0</v>
      </c>
    </row>
    <row r="556" spans="1:5" ht="14.25" hidden="1" customHeight="1" outlineLevel="1" x14ac:dyDescent="0.2">
      <c r="A556" s="41" t="s">
        <v>112</v>
      </c>
      <c r="B556" s="41" t="s">
        <v>111</v>
      </c>
      <c r="C556" s="40"/>
      <c r="D556" s="39"/>
      <c r="E556" s="38">
        <f t="shared" si="12"/>
        <v>0</v>
      </c>
    </row>
    <row r="557" spans="1:5" ht="14.25" customHeight="1" collapsed="1" x14ac:dyDescent="0.2">
      <c r="A557" s="19"/>
      <c r="B557" s="19"/>
      <c r="D557" s="6"/>
      <c r="E557" s="49"/>
    </row>
    <row r="558" spans="1:5" ht="14.25" customHeight="1" x14ac:dyDescent="0.2">
      <c r="A558" s="19"/>
      <c r="B558" s="19"/>
      <c r="D558" s="6"/>
      <c r="E558" s="49"/>
    </row>
    <row r="559" spans="1:5" ht="32.25" customHeight="1" x14ac:dyDescent="0.25">
      <c r="A559" s="51"/>
      <c r="B559" s="72" t="s">
        <v>91</v>
      </c>
      <c r="C559" s="7">
        <f>C560</f>
        <v>0</v>
      </c>
      <c r="D559" s="7"/>
      <c r="E559" s="52">
        <f t="shared" ref="E559:E622" si="13">IF(ISERROR(D559/C559*100),0,D559/C559*100)</f>
        <v>0</v>
      </c>
    </row>
    <row r="560" spans="1:5" ht="23.25" customHeight="1" x14ac:dyDescent="0.2">
      <c r="A560" s="10">
        <v>102</v>
      </c>
      <c r="B560" s="9" t="s">
        <v>439</v>
      </c>
      <c r="C560" s="7">
        <f>C562+C856+C866+C877</f>
        <v>0</v>
      </c>
      <c r="D560" s="7"/>
      <c r="E560" s="52">
        <f t="shared" si="13"/>
        <v>0</v>
      </c>
    </row>
    <row r="561" spans="1:5" ht="14.25" customHeight="1" x14ac:dyDescent="0.2">
      <c r="D561" s="6"/>
      <c r="E561" s="52">
        <f t="shared" si="13"/>
        <v>0</v>
      </c>
    </row>
    <row r="562" spans="1:5" ht="14.25" customHeight="1" x14ac:dyDescent="0.2">
      <c r="A562" s="60" t="s">
        <v>620</v>
      </c>
      <c r="B562" s="5" t="s">
        <v>437</v>
      </c>
      <c r="C562" s="7">
        <f>C563</f>
        <v>0</v>
      </c>
      <c r="D562" s="7"/>
      <c r="E562" s="52">
        <f t="shared" si="13"/>
        <v>0</v>
      </c>
    </row>
    <row r="563" spans="1:5" ht="14.25" customHeight="1" x14ac:dyDescent="0.2">
      <c r="A563" s="60">
        <v>3</v>
      </c>
      <c r="B563" s="67" t="s">
        <v>66</v>
      </c>
      <c r="C563" s="7">
        <f>C564+C616+C821+C836+C840</f>
        <v>0</v>
      </c>
      <c r="D563" s="7"/>
      <c r="E563" s="52">
        <f t="shared" si="13"/>
        <v>0</v>
      </c>
    </row>
    <row r="564" spans="1:5" ht="14.25" customHeight="1" x14ac:dyDescent="0.2">
      <c r="A564" s="60">
        <v>31</v>
      </c>
      <c r="B564" s="53" t="s">
        <v>43</v>
      </c>
      <c r="C564" s="7">
        <f>C565+C586+C605</f>
        <v>0</v>
      </c>
      <c r="D564" s="7"/>
      <c r="E564" s="52">
        <f t="shared" si="13"/>
        <v>0</v>
      </c>
    </row>
    <row r="565" spans="1:5" s="61" customFormat="1" ht="14.25" customHeight="1" x14ac:dyDescent="0.2">
      <c r="A565" s="60">
        <v>311</v>
      </c>
      <c r="B565" s="53" t="s">
        <v>436</v>
      </c>
      <c r="C565" s="7">
        <f>C566</f>
        <v>0</v>
      </c>
      <c r="D565" s="7"/>
      <c r="E565" s="52">
        <f t="shared" si="13"/>
        <v>0</v>
      </c>
    </row>
    <row r="566" spans="1:5" ht="14.25" customHeight="1" x14ac:dyDescent="0.2">
      <c r="A566" s="19">
        <v>3111</v>
      </c>
      <c r="B566" s="19" t="s">
        <v>44</v>
      </c>
      <c r="C566" s="6">
        <v>0</v>
      </c>
      <c r="D566" s="15"/>
      <c r="E566" s="49">
        <f t="shared" si="13"/>
        <v>0</v>
      </c>
    </row>
    <row r="567" spans="1:5" ht="14.25" hidden="1" customHeight="1" outlineLevel="1" x14ac:dyDescent="0.2">
      <c r="A567" s="41" t="s">
        <v>435</v>
      </c>
      <c r="B567" s="41" t="s">
        <v>434</v>
      </c>
      <c r="C567" s="40"/>
      <c r="D567" s="39"/>
      <c r="E567" s="38">
        <f t="shared" si="13"/>
        <v>0</v>
      </c>
    </row>
    <row r="568" spans="1:5" ht="14.25" hidden="1" customHeight="1" outlineLevel="1" x14ac:dyDescent="0.2">
      <c r="A568" s="41" t="s">
        <v>433</v>
      </c>
      <c r="B568" s="41" t="s">
        <v>432</v>
      </c>
      <c r="C568" s="40"/>
      <c r="D568" s="39"/>
      <c r="E568" s="38">
        <f t="shared" si="13"/>
        <v>0</v>
      </c>
    </row>
    <row r="569" spans="1:5" ht="14.25" hidden="1" customHeight="1" outlineLevel="1" x14ac:dyDescent="0.2">
      <c r="A569" s="41" t="s">
        <v>431</v>
      </c>
      <c r="B569" s="41" t="s">
        <v>430</v>
      </c>
      <c r="C569" s="40"/>
      <c r="D569" s="39"/>
      <c r="E569" s="38">
        <f t="shared" si="13"/>
        <v>0</v>
      </c>
    </row>
    <row r="570" spans="1:5" ht="14.25" hidden="1" customHeight="1" outlineLevel="1" x14ac:dyDescent="0.2">
      <c r="A570" s="41" t="s">
        <v>429</v>
      </c>
      <c r="B570" s="41" t="s">
        <v>428</v>
      </c>
      <c r="C570" s="40"/>
      <c r="D570" s="39"/>
      <c r="E570" s="38">
        <f t="shared" si="13"/>
        <v>0</v>
      </c>
    </row>
    <row r="571" spans="1:5" ht="14.25" hidden="1" customHeight="1" outlineLevel="1" x14ac:dyDescent="0.2">
      <c r="A571" s="41" t="s">
        <v>427</v>
      </c>
      <c r="B571" s="41" t="s">
        <v>426</v>
      </c>
      <c r="C571" s="40"/>
      <c r="D571" s="39"/>
      <c r="E571" s="38">
        <f t="shared" si="13"/>
        <v>0</v>
      </c>
    </row>
    <row r="572" spans="1:5" ht="14.25" hidden="1" customHeight="1" outlineLevel="1" x14ac:dyDescent="0.2">
      <c r="A572" s="41" t="s">
        <v>425</v>
      </c>
      <c r="B572" s="41" t="s">
        <v>424</v>
      </c>
      <c r="C572" s="40"/>
      <c r="D572" s="39"/>
      <c r="E572" s="38">
        <f t="shared" si="13"/>
        <v>0</v>
      </c>
    </row>
    <row r="573" spans="1:5" ht="14.25" hidden="1" customHeight="1" outlineLevel="1" x14ac:dyDescent="0.2">
      <c r="A573" s="41" t="s">
        <v>423</v>
      </c>
      <c r="B573" s="41" t="s">
        <v>422</v>
      </c>
      <c r="C573" s="40"/>
      <c r="D573" s="39"/>
      <c r="E573" s="38">
        <f t="shared" si="13"/>
        <v>0</v>
      </c>
    </row>
    <row r="574" spans="1:5" ht="14.25" hidden="1" customHeight="1" outlineLevel="1" x14ac:dyDescent="0.2">
      <c r="A574" s="41" t="s">
        <v>421</v>
      </c>
      <c r="B574" s="41" t="s">
        <v>420</v>
      </c>
      <c r="C574" s="40"/>
      <c r="D574" s="39"/>
      <c r="E574" s="38">
        <f t="shared" si="13"/>
        <v>0</v>
      </c>
    </row>
    <row r="575" spans="1:5" ht="14.25" hidden="1" customHeight="1" outlineLevel="1" x14ac:dyDescent="0.2">
      <c r="A575" s="41" t="s">
        <v>419</v>
      </c>
      <c r="B575" s="41" t="s">
        <v>418</v>
      </c>
      <c r="C575" s="40"/>
      <c r="D575" s="39"/>
      <c r="E575" s="38">
        <f t="shared" si="13"/>
        <v>0</v>
      </c>
    </row>
    <row r="576" spans="1:5" ht="14.25" hidden="1" customHeight="1" outlineLevel="1" x14ac:dyDescent="0.2">
      <c r="A576" s="41" t="s">
        <v>417</v>
      </c>
      <c r="B576" s="41" t="s">
        <v>416</v>
      </c>
      <c r="C576" s="40"/>
      <c r="D576" s="39"/>
      <c r="E576" s="38">
        <f t="shared" si="13"/>
        <v>0</v>
      </c>
    </row>
    <row r="577" spans="1:5" ht="14.25" hidden="1" customHeight="1" outlineLevel="1" x14ac:dyDescent="0.2">
      <c r="A577" s="41" t="s">
        <v>415</v>
      </c>
      <c r="B577" s="41" t="s">
        <v>414</v>
      </c>
      <c r="C577" s="40"/>
      <c r="D577" s="39"/>
      <c r="E577" s="38">
        <f t="shared" si="13"/>
        <v>0</v>
      </c>
    </row>
    <row r="578" spans="1:5" ht="15.75" hidden="1" customHeight="1" outlineLevel="1" x14ac:dyDescent="0.2">
      <c r="A578" s="41" t="s">
        <v>413</v>
      </c>
      <c r="B578" s="41" t="s">
        <v>412</v>
      </c>
      <c r="C578" s="40"/>
      <c r="D578" s="39"/>
      <c r="E578" s="38">
        <f t="shared" si="13"/>
        <v>0</v>
      </c>
    </row>
    <row r="579" spans="1:5" ht="15.75" hidden="1" customHeight="1" outlineLevel="1" x14ac:dyDescent="0.2">
      <c r="A579" s="41" t="s">
        <v>411</v>
      </c>
      <c r="B579" s="41" t="s">
        <v>410</v>
      </c>
      <c r="C579" s="40"/>
      <c r="D579" s="39"/>
      <c r="E579" s="38">
        <f t="shared" si="13"/>
        <v>0</v>
      </c>
    </row>
    <row r="580" spans="1:5" ht="15.75" hidden="1" customHeight="1" outlineLevel="1" x14ac:dyDescent="0.2">
      <c r="A580" s="41" t="s">
        <v>409</v>
      </c>
      <c r="B580" s="41" t="s">
        <v>408</v>
      </c>
      <c r="C580" s="40"/>
      <c r="D580" s="39"/>
      <c r="E580" s="38">
        <f t="shared" si="13"/>
        <v>0</v>
      </c>
    </row>
    <row r="581" spans="1:5" ht="15.75" hidden="1" customHeight="1" outlineLevel="1" x14ac:dyDescent="0.2">
      <c r="A581" s="41" t="s">
        <v>407</v>
      </c>
      <c r="B581" s="41" t="s">
        <v>406</v>
      </c>
      <c r="C581" s="40"/>
      <c r="D581" s="39"/>
      <c r="E581" s="38">
        <f t="shared" si="13"/>
        <v>0</v>
      </c>
    </row>
    <row r="582" spans="1:5" ht="15.75" hidden="1" customHeight="1" outlineLevel="1" x14ac:dyDescent="0.2">
      <c r="A582" s="41" t="s">
        <v>405</v>
      </c>
      <c r="B582" s="41" t="s">
        <v>404</v>
      </c>
      <c r="C582" s="40"/>
      <c r="D582" s="39"/>
      <c r="E582" s="38">
        <f t="shared" si="13"/>
        <v>0</v>
      </c>
    </row>
    <row r="583" spans="1:5" ht="15.75" hidden="1" customHeight="1" outlineLevel="1" x14ac:dyDescent="0.2">
      <c r="A583" s="41" t="s">
        <v>403</v>
      </c>
      <c r="B583" s="41" t="s">
        <v>402</v>
      </c>
      <c r="C583" s="40"/>
      <c r="D583" s="39"/>
      <c r="E583" s="38">
        <f t="shared" si="13"/>
        <v>0</v>
      </c>
    </row>
    <row r="584" spans="1:5" ht="15.75" hidden="1" customHeight="1" outlineLevel="1" x14ac:dyDescent="0.2">
      <c r="A584" s="41" t="s">
        <v>401</v>
      </c>
      <c r="B584" s="41" t="s">
        <v>400</v>
      </c>
      <c r="C584" s="40"/>
      <c r="D584" s="39"/>
      <c r="E584" s="38">
        <f t="shared" si="13"/>
        <v>0</v>
      </c>
    </row>
    <row r="585" spans="1:5" ht="15.75" hidden="1" customHeight="1" outlineLevel="1" x14ac:dyDescent="0.2">
      <c r="A585" s="41" t="s">
        <v>399</v>
      </c>
      <c r="B585" s="41" t="s">
        <v>398</v>
      </c>
      <c r="C585" s="40"/>
      <c r="D585" s="39"/>
      <c r="E585" s="38">
        <f t="shared" si="13"/>
        <v>0</v>
      </c>
    </row>
    <row r="586" spans="1:5" s="61" customFormat="1" ht="14.25" customHeight="1" collapsed="1" x14ac:dyDescent="0.2">
      <c r="A586" s="53">
        <v>312</v>
      </c>
      <c r="B586" s="60" t="s">
        <v>45</v>
      </c>
      <c r="C586" s="14">
        <f>C587</f>
        <v>0</v>
      </c>
      <c r="D586" s="14"/>
      <c r="E586" s="52">
        <f t="shared" si="13"/>
        <v>0</v>
      </c>
    </row>
    <row r="587" spans="1:5" s="70" customFormat="1" ht="14.25" customHeight="1" x14ac:dyDescent="0.2">
      <c r="A587" s="19">
        <v>3121</v>
      </c>
      <c r="B587" s="19" t="s">
        <v>45</v>
      </c>
      <c r="C587" s="6">
        <v>0</v>
      </c>
      <c r="D587" s="15"/>
      <c r="E587" s="49">
        <f t="shared" si="13"/>
        <v>0</v>
      </c>
    </row>
    <row r="588" spans="1:5" s="70" customFormat="1" ht="14.25" hidden="1" customHeight="1" outlineLevel="1" x14ac:dyDescent="0.2">
      <c r="A588" s="50" t="s">
        <v>397</v>
      </c>
      <c r="B588" s="41" t="s">
        <v>388</v>
      </c>
      <c r="C588" s="40"/>
      <c r="D588" s="39"/>
      <c r="E588" s="38">
        <f t="shared" si="13"/>
        <v>0</v>
      </c>
    </row>
    <row r="589" spans="1:5" s="70" customFormat="1" ht="14.25" hidden="1" customHeight="1" outlineLevel="1" x14ac:dyDescent="0.2">
      <c r="A589" s="50" t="s">
        <v>396</v>
      </c>
      <c r="B589" s="41" t="s">
        <v>384</v>
      </c>
      <c r="C589" s="40"/>
      <c r="D589" s="39"/>
      <c r="E589" s="38">
        <f t="shared" si="13"/>
        <v>0</v>
      </c>
    </row>
    <row r="590" spans="1:5" s="70" customFormat="1" ht="14.25" hidden="1" customHeight="1" outlineLevel="1" x14ac:dyDescent="0.2">
      <c r="A590" s="41" t="s">
        <v>395</v>
      </c>
      <c r="B590" s="41" t="s">
        <v>394</v>
      </c>
      <c r="C590" s="40"/>
      <c r="D590" s="39"/>
      <c r="E590" s="38">
        <f t="shared" si="13"/>
        <v>0</v>
      </c>
    </row>
    <row r="591" spans="1:5" s="70" customFormat="1" ht="14.25" hidden="1" customHeight="1" outlineLevel="1" x14ac:dyDescent="0.2">
      <c r="A591" s="50" t="s">
        <v>393</v>
      </c>
      <c r="B591" s="41" t="s">
        <v>392</v>
      </c>
      <c r="C591" s="40"/>
      <c r="D591" s="39"/>
      <c r="E591" s="38">
        <f t="shared" si="13"/>
        <v>0</v>
      </c>
    </row>
    <row r="592" spans="1:5" s="70" customFormat="1" ht="14.25" hidden="1" customHeight="1" outlineLevel="1" x14ac:dyDescent="0.2">
      <c r="A592" s="50" t="s">
        <v>391</v>
      </c>
      <c r="B592" s="41" t="s">
        <v>390</v>
      </c>
      <c r="C592" s="40"/>
      <c r="D592" s="39"/>
      <c r="E592" s="38">
        <f t="shared" si="13"/>
        <v>0</v>
      </c>
    </row>
    <row r="593" spans="1:5" s="70" customFormat="1" ht="14.25" hidden="1" customHeight="1" outlineLevel="1" x14ac:dyDescent="0.2">
      <c r="A593" s="50" t="s">
        <v>389</v>
      </c>
      <c r="B593" s="41" t="s">
        <v>388</v>
      </c>
      <c r="C593" s="40"/>
      <c r="D593" s="39"/>
      <c r="E593" s="38">
        <f t="shared" si="13"/>
        <v>0</v>
      </c>
    </row>
    <row r="594" spans="1:5" s="70" customFormat="1" ht="14.25" hidden="1" customHeight="1" outlineLevel="1" x14ac:dyDescent="0.2">
      <c r="A594" s="50" t="s">
        <v>387</v>
      </c>
      <c r="B594" s="41" t="s">
        <v>386</v>
      </c>
      <c r="C594" s="40"/>
      <c r="D594" s="39"/>
      <c r="E594" s="38">
        <f t="shared" si="13"/>
        <v>0</v>
      </c>
    </row>
    <row r="595" spans="1:5" s="70" customFormat="1" ht="14.25" hidden="1" customHeight="1" outlineLevel="1" x14ac:dyDescent="0.2">
      <c r="A595" s="50" t="s">
        <v>385</v>
      </c>
      <c r="B595" s="41" t="s">
        <v>384</v>
      </c>
      <c r="C595" s="40"/>
      <c r="D595" s="39"/>
      <c r="E595" s="38">
        <f t="shared" si="13"/>
        <v>0</v>
      </c>
    </row>
    <row r="596" spans="1:5" s="70" customFormat="1" ht="14.25" hidden="1" customHeight="1" outlineLevel="1" x14ac:dyDescent="0.2">
      <c r="A596" s="41" t="s">
        <v>383</v>
      </c>
      <c r="B596" s="41" t="s">
        <v>382</v>
      </c>
      <c r="C596" s="40"/>
      <c r="D596" s="39"/>
      <c r="E596" s="38">
        <f t="shared" si="13"/>
        <v>0</v>
      </c>
    </row>
    <row r="597" spans="1:5" s="70" customFormat="1" ht="14.25" hidden="1" customHeight="1" outlineLevel="1" x14ac:dyDescent="0.2">
      <c r="A597" s="41" t="s">
        <v>381</v>
      </c>
      <c r="B597" s="41" t="s">
        <v>380</v>
      </c>
      <c r="C597" s="40"/>
      <c r="D597" s="39"/>
      <c r="E597" s="38">
        <f t="shared" si="13"/>
        <v>0</v>
      </c>
    </row>
    <row r="598" spans="1:5" s="70" customFormat="1" ht="14.25" hidden="1" customHeight="1" outlineLevel="1" x14ac:dyDescent="0.2">
      <c r="A598" s="41" t="s">
        <v>379</v>
      </c>
      <c r="B598" s="41" t="s">
        <v>378</v>
      </c>
      <c r="C598" s="40"/>
      <c r="D598" s="39"/>
      <c r="E598" s="38">
        <f t="shared" si="13"/>
        <v>0</v>
      </c>
    </row>
    <row r="599" spans="1:5" s="70" customFormat="1" ht="14.25" hidden="1" customHeight="1" outlineLevel="1" x14ac:dyDescent="0.2">
      <c r="A599" s="41" t="s">
        <v>377</v>
      </c>
      <c r="B599" s="41" t="s">
        <v>376</v>
      </c>
      <c r="C599" s="40"/>
      <c r="D599" s="39"/>
      <c r="E599" s="38">
        <f t="shared" si="13"/>
        <v>0</v>
      </c>
    </row>
    <row r="600" spans="1:5" s="70" customFormat="1" ht="14.25" hidden="1" customHeight="1" outlineLevel="1" x14ac:dyDescent="0.2">
      <c r="A600" s="41" t="s">
        <v>375</v>
      </c>
      <c r="B600" s="41" t="s">
        <v>374</v>
      </c>
      <c r="C600" s="40"/>
      <c r="D600" s="39"/>
      <c r="E600" s="38">
        <f t="shared" si="13"/>
        <v>0</v>
      </c>
    </row>
    <row r="601" spans="1:5" s="70" customFormat="1" ht="14.25" hidden="1" customHeight="1" outlineLevel="1" x14ac:dyDescent="0.2">
      <c r="A601" s="41" t="s">
        <v>373</v>
      </c>
      <c r="B601" s="41" t="s">
        <v>372</v>
      </c>
      <c r="C601" s="40"/>
      <c r="D601" s="39"/>
      <c r="E601" s="38">
        <f t="shared" si="13"/>
        <v>0</v>
      </c>
    </row>
    <row r="602" spans="1:5" s="70" customFormat="1" ht="14.25" hidden="1" customHeight="1" outlineLevel="1" x14ac:dyDescent="0.2">
      <c r="A602" s="41" t="s">
        <v>371</v>
      </c>
      <c r="B602" s="41" t="s">
        <v>370</v>
      </c>
      <c r="C602" s="40"/>
      <c r="D602" s="39"/>
      <c r="E602" s="38">
        <f t="shared" si="13"/>
        <v>0</v>
      </c>
    </row>
    <row r="603" spans="1:5" s="70" customFormat="1" ht="14.25" hidden="1" customHeight="1" outlineLevel="1" x14ac:dyDescent="0.2">
      <c r="A603" s="50"/>
      <c r="B603" s="41"/>
      <c r="C603" s="40"/>
      <c r="D603" s="39"/>
      <c r="E603" s="38">
        <f t="shared" si="13"/>
        <v>0</v>
      </c>
    </row>
    <row r="604" spans="1:5" s="70" customFormat="1" ht="14.25" hidden="1" customHeight="1" outlineLevel="1" x14ac:dyDescent="0.2">
      <c r="A604" s="41"/>
      <c r="B604" s="41"/>
      <c r="C604" s="40"/>
      <c r="D604" s="39"/>
      <c r="E604" s="38">
        <f t="shared" si="13"/>
        <v>0</v>
      </c>
    </row>
    <row r="605" spans="1:5" s="61" customFormat="1" ht="14.25" customHeight="1" collapsed="1" x14ac:dyDescent="0.2">
      <c r="A605" s="53">
        <v>313</v>
      </c>
      <c r="B605" s="60" t="s">
        <v>46</v>
      </c>
      <c r="C605" s="14">
        <f>C610+C614+C606</f>
        <v>0</v>
      </c>
      <c r="D605" s="14"/>
      <c r="E605" s="52">
        <f t="shared" si="13"/>
        <v>0</v>
      </c>
    </row>
    <row r="606" spans="1:5" s="61" customFormat="1" ht="14.25" customHeight="1" x14ac:dyDescent="0.2">
      <c r="A606" s="65">
        <v>3131</v>
      </c>
      <c r="B606" s="65" t="s">
        <v>108</v>
      </c>
      <c r="C606" s="6">
        <v>0</v>
      </c>
      <c r="D606" s="15"/>
      <c r="E606" s="49">
        <f t="shared" si="13"/>
        <v>0</v>
      </c>
    </row>
    <row r="607" spans="1:5" s="61" customFormat="1" ht="14.25" hidden="1" customHeight="1" outlineLevel="1" x14ac:dyDescent="0.2">
      <c r="A607" s="41" t="s">
        <v>369</v>
      </c>
      <c r="B607" s="41" t="s">
        <v>368</v>
      </c>
      <c r="C607" s="40"/>
      <c r="D607" s="39"/>
      <c r="E607" s="38">
        <f t="shared" si="13"/>
        <v>0</v>
      </c>
    </row>
    <row r="608" spans="1:5" s="61" customFormat="1" ht="14.25" hidden="1" customHeight="1" outlineLevel="1" x14ac:dyDescent="0.2">
      <c r="A608" s="41" t="s">
        <v>367</v>
      </c>
      <c r="B608" s="41" t="s">
        <v>366</v>
      </c>
      <c r="C608" s="40"/>
      <c r="D608" s="39"/>
      <c r="E608" s="38">
        <f t="shared" si="13"/>
        <v>0</v>
      </c>
    </row>
    <row r="609" spans="1:5" s="61" customFormat="1" ht="14.25" hidden="1" customHeight="1" outlineLevel="1" x14ac:dyDescent="0.2">
      <c r="A609" s="41" t="s">
        <v>365</v>
      </c>
      <c r="B609" s="41" t="s">
        <v>364</v>
      </c>
      <c r="C609" s="40"/>
      <c r="D609" s="39"/>
      <c r="E609" s="38">
        <f t="shared" si="13"/>
        <v>0</v>
      </c>
    </row>
    <row r="610" spans="1:5" ht="14.25" customHeight="1" collapsed="1" x14ac:dyDescent="0.2">
      <c r="A610" s="19">
        <v>3132</v>
      </c>
      <c r="B610" s="19" t="s">
        <v>79</v>
      </c>
      <c r="C610" s="6">
        <v>0</v>
      </c>
      <c r="D610" s="15"/>
      <c r="E610" s="49">
        <f t="shared" si="13"/>
        <v>0</v>
      </c>
    </row>
    <row r="611" spans="1:5" ht="14.25" hidden="1" customHeight="1" outlineLevel="1" x14ac:dyDescent="0.2">
      <c r="A611" s="41" t="s">
        <v>363</v>
      </c>
      <c r="B611" s="41" t="s">
        <v>362</v>
      </c>
      <c r="C611" s="40"/>
      <c r="D611" s="39"/>
      <c r="E611" s="38">
        <f t="shared" si="13"/>
        <v>0</v>
      </c>
    </row>
    <row r="612" spans="1:5" ht="14.25" hidden="1" customHeight="1" outlineLevel="1" x14ac:dyDescent="0.2">
      <c r="A612" s="41" t="s">
        <v>361</v>
      </c>
      <c r="B612" s="41" t="s">
        <v>360</v>
      </c>
      <c r="C612" s="40"/>
      <c r="D612" s="39"/>
      <c r="E612" s="38">
        <f t="shared" si="13"/>
        <v>0</v>
      </c>
    </row>
    <row r="613" spans="1:5" ht="14.25" hidden="1" customHeight="1" outlineLevel="1" x14ac:dyDescent="0.2">
      <c r="A613" s="41" t="s">
        <v>359</v>
      </c>
      <c r="B613" s="41" t="s">
        <v>358</v>
      </c>
      <c r="C613" s="40"/>
      <c r="D613" s="39"/>
      <c r="E613" s="38">
        <f t="shared" si="13"/>
        <v>0</v>
      </c>
    </row>
    <row r="614" spans="1:5" ht="14.25" customHeight="1" collapsed="1" x14ac:dyDescent="0.2">
      <c r="A614" s="19">
        <v>3133</v>
      </c>
      <c r="B614" s="19" t="s">
        <v>80</v>
      </c>
      <c r="C614" s="6">
        <v>0</v>
      </c>
      <c r="D614" s="15"/>
      <c r="E614" s="49">
        <f t="shared" si="13"/>
        <v>0</v>
      </c>
    </row>
    <row r="615" spans="1:5" ht="14.25" hidden="1" customHeight="1" outlineLevel="1" x14ac:dyDescent="0.2">
      <c r="A615" s="41" t="s">
        <v>357</v>
      </c>
      <c r="B615" s="41" t="s">
        <v>356</v>
      </c>
      <c r="C615" s="40"/>
      <c r="D615" s="39"/>
      <c r="E615" s="38">
        <f t="shared" si="13"/>
        <v>0</v>
      </c>
    </row>
    <row r="616" spans="1:5" s="61" customFormat="1" ht="14.25" customHeight="1" collapsed="1" x14ac:dyDescent="0.2">
      <c r="A616" s="53">
        <v>32</v>
      </c>
      <c r="B616" s="11" t="s">
        <v>2</v>
      </c>
      <c r="C616" s="7">
        <f>C617+C640+C662+C794</f>
        <v>0</v>
      </c>
      <c r="D616" s="7"/>
      <c r="E616" s="52">
        <f t="shared" si="13"/>
        <v>0</v>
      </c>
    </row>
    <row r="617" spans="1:5" s="61" customFormat="1" ht="14.25" customHeight="1" x14ac:dyDescent="0.2">
      <c r="A617" s="53">
        <v>321</v>
      </c>
      <c r="B617" s="11" t="s">
        <v>6</v>
      </c>
      <c r="C617" s="7">
        <f>C618+C635+C637</f>
        <v>0</v>
      </c>
      <c r="D617" s="7"/>
      <c r="E617" s="52">
        <f t="shared" si="13"/>
        <v>0</v>
      </c>
    </row>
    <row r="618" spans="1:5" s="70" customFormat="1" ht="14.25" customHeight="1" x14ac:dyDescent="0.2">
      <c r="A618" s="19">
        <v>3211</v>
      </c>
      <c r="B618" s="22" t="s">
        <v>47</v>
      </c>
      <c r="C618" s="6">
        <v>0</v>
      </c>
      <c r="D618" s="6"/>
      <c r="E618" s="49">
        <f t="shared" si="13"/>
        <v>0</v>
      </c>
    </row>
    <row r="619" spans="1:5" s="70" customFormat="1" ht="14.25" hidden="1" customHeight="1" outlineLevel="1" x14ac:dyDescent="0.2">
      <c r="A619" s="41" t="s">
        <v>355</v>
      </c>
      <c r="B619" s="41" t="s">
        <v>354</v>
      </c>
      <c r="C619" s="40"/>
      <c r="D619" s="39"/>
      <c r="E619" s="38">
        <f t="shared" si="13"/>
        <v>0</v>
      </c>
    </row>
    <row r="620" spans="1:5" s="70" customFormat="1" ht="14.25" hidden="1" customHeight="1" outlineLevel="1" x14ac:dyDescent="0.2">
      <c r="A620" s="41" t="s">
        <v>353</v>
      </c>
      <c r="B620" s="41" t="s">
        <v>352</v>
      </c>
      <c r="C620" s="40"/>
      <c r="D620" s="39"/>
      <c r="E620" s="38">
        <f t="shared" si="13"/>
        <v>0</v>
      </c>
    </row>
    <row r="621" spans="1:5" s="70" customFormat="1" ht="14.25" hidden="1" customHeight="1" outlineLevel="1" x14ac:dyDescent="0.2">
      <c r="A621" s="41" t="s">
        <v>351</v>
      </c>
      <c r="B621" s="41" t="s">
        <v>350</v>
      </c>
      <c r="C621" s="40"/>
      <c r="D621" s="39"/>
      <c r="E621" s="38">
        <f t="shared" si="13"/>
        <v>0</v>
      </c>
    </row>
    <row r="622" spans="1:5" s="70" customFormat="1" ht="14.25" hidden="1" customHeight="1" outlineLevel="1" x14ac:dyDescent="0.2">
      <c r="A622" s="41" t="s">
        <v>349</v>
      </c>
      <c r="B622" s="41" t="s">
        <v>348</v>
      </c>
      <c r="C622" s="40"/>
      <c r="D622" s="39"/>
      <c r="E622" s="38">
        <f t="shared" si="13"/>
        <v>0</v>
      </c>
    </row>
    <row r="623" spans="1:5" s="70" customFormat="1" ht="14.25" hidden="1" customHeight="1" outlineLevel="1" x14ac:dyDescent="0.2">
      <c r="A623" s="41" t="s">
        <v>347</v>
      </c>
      <c r="B623" s="41" t="s">
        <v>346</v>
      </c>
      <c r="C623" s="40"/>
      <c r="D623" s="39"/>
      <c r="E623" s="38">
        <f t="shared" ref="E623:E686" si="14">IF(ISERROR(D623/C623*100),0,D623/C623*100)</f>
        <v>0</v>
      </c>
    </row>
    <row r="624" spans="1:5" s="70" customFormat="1" ht="14.25" hidden="1" customHeight="1" outlineLevel="1" x14ac:dyDescent="0.2">
      <c r="A624" s="41" t="s">
        <v>345</v>
      </c>
      <c r="B624" s="41" t="s">
        <v>344</v>
      </c>
      <c r="C624" s="40"/>
      <c r="D624" s="39"/>
      <c r="E624" s="38">
        <f t="shared" si="14"/>
        <v>0</v>
      </c>
    </row>
    <row r="625" spans="1:5" s="70" customFormat="1" ht="14.25" hidden="1" customHeight="1" outlineLevel="1" x14ac:dyDescent="0.2">
      <c r="A625" s="41" t="s">
        <v>343</v>
      </c>
      <c r="B625" s="41" t="s">
        <v>342</v>
      </c>
      <c r="C625" s="40"/>
      <c r="D625" s="39"/>
      <c r="E625" s="38">
        <f t="shared" si="14"/>
        <v>0</v>
      </c>
    </row>
    <row r="626" spans="1:5" s="70" customFormat="1" ht="14.25" hidden="1" customHeight="1" outlineLevel="1" x14ac:dyDescent="0.2">
      <c r="A626" s="50" t="s">
        <v>341</v>
      </c>
      <c r="B626" s="41" t="s">
        <v>340</v>
      </c>
      <c r="C626" s="40"/>
      <c r="D626" s="39"/>
      <c r="E626" s="38">
        <f t="shared" si="14"/>
        <v>0</v>
      </c>
    </row>
    <row r="627" spans="1:5" s="70" customFormat="1" ht="14.25" hidden="1" customHeight="1" outlineLevel="1" x14ac:dyDescent="0.2">
      <c r="A627" s="41" t="s">
        <v>339</v>
      </c>
      <c r="B627" s="41" t="s">
        <v>338</v>
      </c>
      <c r="C627" s="40"/>
      <c r="D627" s="39"/>
      <c r="E627" s="38">
        <f t="shared" si="14"/>
        <v>0</v>
      </c>
    </row>
    <row r="628" spans="1:5" s="70" customFormat="1" ht="14.25" hidden="1" customHeight="1" outlineLevel="1" x14ac:dyDescent="0.2">
      <c r="A628" s="41" t="s">
        <v>337</v>
      </c>
      <c r="B628" s="41" t="s">
        <v>336</v>
      </c>
      <c r="C628" s="40"/>
      <c r="D628" s="39"/>
      <c r="E628" s="38">
        <f t="shared" si="14"/>
        <v>0</v>
      </c>
    </row>
    <row r="629" spans="1:5" s="70" customFormat="1" ht="14.25" hidden="1" customHeight="1" outlineLevel="1" x14ac:dyDescent="0.2">
      <c r="A629" s="41" t="s">
        <v>335</v>
      </c>
      <c r="B629" s="41" t="s">
        <v>334</v>
      </c>
      <c r="C629" s="40"/>
      <c r="D629" s="39"/>
      <c r="E629" s="38">
        <f t="shared" si="14"/>
        <v>0</v>
      </c>
    </row>
    <row r="630" spans="1:5" s="70" customFormat="1" ht="14.25" hidden="1" customHeight="1" outlineLevel="1" x14ac:dyDescent="0.2">
      <c r="A630" s="41" t="s">
        <v>333</v>
      </c>
      <c r="B630" s="41" t="s">
        <v>332</v>
      </c>
      <c r="C630" s="40"/>
      <c r="D630" s="39"/>
      <c r="E630" s="38">
        <f t="shared" si="14"/>
        <v>0</v>
      </c>
    </row>
    <row r="631" spans="1:5" s="70" customFormat="1" ht="14.25" hidden="1" customHeight="1" outlineLevel="1" x14ac:dyDescent="0.2">
      <c r="A631" s="41" t="s">
        <v>331</v>
      </c>
      <c r="B631" s="41" t="s">
        <v>330</v>
      </c>
      <c r="C631" s="40"/>
      <c r="D631" s="39"/>
      <c r="E631" s="38">
        <f t="shared" si="14"/>
        <v>0</v>
      </c>
    </row>
    <row r="632" spans="1:5" s="70" customFormat="1" ht="14.25" hidden="1" customHeight="1" outlineLevel="1" x14ac:dyDescent="0.2">
      <c r="A632" s="41" t="s">
        <v>329</v>
      </c>
      <c r="B632" s="41" t="s">
        <v>328</v>
      </c>
      <c r="C632" s="40"/>
      <c r="D632" s="39"/>
      <c r="E632" s="38">
        <f t="shared" si="14"/>
        <v>0</v>
      </c>
    </row>
    <row r="633" spans="1:5" s="70" customFormat="1" ht="14.25" hidden="1" customHeight="1" outlineLevel="1" x14ac:dyDescent="0.2">
      <c r="A633" s="41" t="s">
        <v>327</v>
      </c>
      <c r="B633" s="41" t="s">
        <v>326</v>
      </c>
      <c r="C633" s="40"/>
      <c r="D633" s="39"/>
      <c r="E633" s="38">
        <f t="shared" si="14"/>
        <v>0</v>
      </c>
    </row>
    <row r="634" spans="1:5" s="70" customFormat="1" ht="14.25" hidden="1" customHeight="1" outlineLevel="1" x14ac:dyDescent="0.2">
      <c r="A634" s="41" t="s">
        <v>325</v>
      </c>
      <c r="B634" s="41" t="s">
        <v>324</v>
      </c>
      <c r="C634" s="40"/>
      <c r="D634" s="39"/>
      <c r="E634" s="38">
        <f t="shared" si="14"/>
        <v>0</v>
      </c>
    </row>
    <row r="635" spans="1:5" s="70" customFormat="1" ht="14.25" customHeight="1" collapsed="1" x14ac:dyDescent="0.2">
      <c r="A635" s="19">
        <v>3212</v>
      </c>
      <c r="B635" s="22" t="s">
        <v>48</v>
      </c>
      <c r="C635" s="6">
        <v>0</v>
      </c>
      <c r="D635" s="15"/>
      <c r="E635" s="49">
        <f t="shared" si="14"/>
        <v>0</v>
      </c>
    </row>
    <row r="636" spans="1:5" s="70" customFormat="1" ht="14.25" hidden="1" customHeight="1" outlineLevel="1" x14ac:dyDescent="0.2">
      <c r="A636" s="41" t="s">
        <v>323</v>
      </c>
      <c r="B636" s="41" t="s">
        <v>322</v>
      </c>
      <c r="C636" s="40"/>
      <c r="D636" s="39"/>
      <c r="E636" s="38">
        <f t="shared" si="14"/>
        <v>0</v>
      </c>
    </row>
    <row r="637" spans="1:5" s="70" customFormat="1" ht="14.25" customHeight="1" collapsed="1" x14ac:dyDescent="0.2">
      <c r="A637" s="51" t="s">
        <v>4</v>
      </c>
      <c r="B637" s="64" t="s">
        <v>5</v>
      </c>
      <c r="C637" s="15">
        <v>0</v>
      </c>
      <c r="D637" s="15"/>
      <c r="E637" s="49">
        <f t="shared" si="14"/>
        <v>0</v>
      </c>
    </row>
    <row r="638" spans="1:5" s="70" customFormat="1" ht="14.25" hidden="1" customHeight="1" outlineLevel="1" x14ac:dyDescent="0.2">
      <c r="A638" s="41" t="s">
        <v>321</v>
      </c>
      <c r="B638" s="41" t="s">
        <v>320</v>
      </c>
      <c r="C638" s="40"/>
      <c r="D638" s="39"/>
      <c r="E638" s="38">
        <f t="shared" si="14"/>
        <v>0</v>
      </c>
    </row>
    <row r="639" spans="1:5" s="70" customFormat="1" ht="14.25" hidden="1" customHeight="1" outlineLevel="1" x14ac:dyDescent="0.2">
      <c r="A639" s="41" t="s">
        <v>319</v>
      </c>
      <c r="B639" s="41" t="s">
        <v>318</v>
      </c>
      <c r="C639" s="40"/>
      <c r="D639" s="39"/>
      <c r="E639" s="38">
        <f t="shared" si="14"/>
        <v>0</v>
      </c>
    </row>
    <row r="640" spans="1:5" s="61" customFormat="1" ht="14.25" customHeight="1" collapsed="1" x14ac:dyDescent="0.2">
      <c r="A640" s="54">
        <v>322</v>
      </c>
      <c r="B640" s="54" t="s">
        <v>49</v>
      </c>
      <c r="C640" s="7">
        <f>C641+C651+C659</f>
        <v>0</v>
      </c>
      <c r="D640" s="7"/>
      <c r="E640" s="52">
        <f t="shared" si="14"/>
        <v>0</v>
      </c>
    </row>
    <row r="641" spans="1:5" s="70" customFormat="1" ht="14.25" customHeight="1" x14ac:dyDescent="0.2">
      <c r="A641" s="51">
        <v>3221</v>
      </c>
      <c r="B641" s="19" t="s">
        <v>50</v>
      </c>
      <c r="C641" s="6">
        <v>0</v>
      </c>
      <c r="D641" s="6"/>
      <c r="E641" s="49">
        <f t="shared" si="14"/>
        <v>0</v>
      </c>
    </row>
    <row r="642" spans="1:5" s="70" customFormat="1" ht="14.25" hidden="1" customHeight="1" outlineLevel="1" x14ac:dyDescent="0.2">
      <c r="A642" s="41" t="s">
        <v>317</v>
      </c>
      <c r="B642" s="41" t="s">
        <v>316</v>
      </c>
      <c r="C642" s="40"/>
      <c r="D642" s="39"/>
      <c r="E642" s="38">
        <f t="shared" si="14"/>
        <v>0</v>
      </c>
    </row>
    <row r="643" spans="1:5" s="70" customFormat="1" ht="14.25" hidden="1" customHeight="1" outlineLevel="1" x14ac:dyDescent="0.2">
      <c r="A643" s="41" t="s">
        <v>315</v>
      </c>
      <c r="B643" s="41" t="s">
        <v>314</v>
      </c>
      <c r="C643" s="40"/>
      <c r="D643" s="39"/>
      <c r="E643" s="38">
        <f t="shared" si="14"/>
        <v>0</v>
      </c>
    </row>
    <row r="644" spans="1:5" s="70" customFormat="1" ht="14.25" hidden="1" customHeight="1" outlineLevel="1" x14ac:dyDescent="0.2">
      <c r="A644" s="41" t="s">
        <v>313</v>
      </c>
      <c r="B644" s="41" t="s">
        <v>312</v>
      </c>
      <c r="C644" s="40"/>
      <c r="D644" s="39"/>
      <c r="E644" s="38">
        <f t="shared" si="14"/>
        <v>0</v>
      </c>
    </row>
    <row r="645" spans="1:5" s="70" customFormat="1" ht="14.25" hidden="1" customHeight="1" outlineLevel="1" x14ac:dyDescent="0.2">
      <c r="A645" s="41" t="s">
        <v>311</v>
      </c>
      <c r="B645" s="41" t="s">
        <v>310</v>
      </c>
      <c r="C645" s="40"/>
      <c r="D645" s="39"/>
      <c r="E645" s="38">
        <f t="shared" si="14"/>
        <v>0</v>
      </c>
    </row>
    <row r="646" spans="1:5" s="70" customFormat="1" ht="14.25" hidden="1" customHeight="1" outlineLevel="1" x14ac:dyDescent="0.2">
      <c r="A646" s="41" t="s">
        <v>309</v>
      </c>
      <c r="B646" s="41" t="s">
        <v>308</v>
      </c>
      <c r="C646" s="40"/>
      <c r="D646" s="39"/>
      <c r="E646" s="38">
        <f t="shared" si="14"/>
        <v>0</v>
      </c>
    </row>
    <row r="647" spans="1:5" s="70" customFormat="1" ht="14.25" hidden="1" customHeight="1" outlineLevel="1" x14ac:dyDescent="0.2">
      <c r="A647" s="41" t="s">
        <v>307</v>
      </c>
      <c r="B647" s="41" t="s">
        <v>306</v>
      </c>
      <c r="C647" s="40"/>
      <c r="D647" s="39"/>
      <c r="E647" s="38">
        <f t="shared" si="14"/>
        <v>0</v>
      </c>
    </row>
    <row r="648" spans="1:5" s="70" customFormat="1" ht="14.25" hidden="1" customHeight="1" outlineLevel="1" x14ac:dyDescent="0.2">
      <c r="A648" s="41" t="s">
        <v>305</v>
      </c>
      <c r="B648" s="41" t="s">
        <v>304</v>
      </c>
      <c r="C648" s="40"/>
      <c r="D648" s="39"/>
      <c r="E648" s="38">
        <f t="shared" si="14"/>
        <v>0</v>
      </c>
    </row>
    <row r="649" spans="1:5" s="70" customFormat="1" ht="14.25" hidden="1" customHeight="1" outlineLevel="1" x14ac:dyDescent="0.2">
      <c r="A649" s="41" t="s">
        <v>303</v>
      </c>
      <c r="B649" s="41" t="s">
        <v>301</v>
      </c>
      <c r="C649" s="40"/>
      <c r="D649" s="39"/>
      <c r="E649" s="38">
        <f t="shared" si="14"/>
        <v>0</v>
      </c>
    </row>
    <row r="650" spans="1:5" s="70" customFormat="1" ht="14.25" hidden="1" customHeight="1" outlineLevel="1" x14ac:dyDescent="0.2">
      <c r="A650" s="41" t="s">
        <v>302</v>
      </c>
      <c r="B650" s="41" t="s">
        <v>301</v>
      </c>
      <c r="C650" s="40"/>
      <c r="D650" s="39"/>
      <c r="E650" s="38">
        <f t="shared" si="14"/>
        <v>0</v>
      </c>
    </row>
    <row r="651" spans="1:5" s="70" customFormat="1" ht="14.25" customHeight="1" collapsed="1" x14ac:dyDescent="0.2">
      <c r="A651" s="51">
        <v>3223</v>
      </c>
      <c r="B651" s="19" t="s">
        <v>51</v>
      </c>
      <c r="C651" s="6">
        <v>0</v>
      </c>
      <c r="D651" s="6"/>
      <c r="E651" s="49">
        <f t="shared" si="14"/>
        <v>0</v>
      </c>
    </row>
    <row r="652" spans="1:5" s="70" customFormat="1" ht="14.25" hidden="1" customHeight="1" outlineLevel="1" x14ac:dyDescent="0.2">
      <c r="A652" s="41" t="s">
        <v>300</v>
      </c>
      <c r="B652" s="41" t="s">
        <v>299</v>
      </c>
      <c r="C652" s="40"/>
      <c r="D652" s="39"/>
      <c r="E652" s="38">
        <f t="shared" si="14"/>
        <v>0</v>
      </c>
    </row>
    <row r="653" spans="1:5" s="70" customFormat="1" ht="14.25" hidden="1" customHeight="1" outlineLevel="1" x14ac:dyDescent="0.2">
      <c r="A653" s="41" t="s">
        <v>619</v>
      </c>
      <c r="B653" s="41" t="s">
        <v>618</v>
      </c>
      <c r="C653" s="40"/>
      <c r="D653" s="39"/>
      <c r="E653" s="38">
        <f t="shared" si="14"/>
        <v>0</v>
      </c>
    </row>
    <row r="654" spans="1:5" s="70" customFormat="1" ht="14.25" hidden="1" customHeight="1" outlineLevel="1" x14ac:dyDescent="0.2">
      <c r="A654" s="41" t="s">
        <v>298</v>
      </c>
      <c r="B654" s="41" t="s">
        <v>297</v>
      </c>
      <c r="C654" s="40"/>
      <c r="D654" s="39"/>
      <c r="E654" s="38">
        <f t="shared" si="14"/>
        <v>0</v>
      </c>
    </row>
    <row r="655" spans="1:5" s="70" customFormat="1" ht="14.25" hidden="1" customHeight="1" outlineLevel="1" x14ac:dyDescent="0.2">
      <c r="A655" s="41" t="s">
        <v>296</v>
      </c>
      <c r="B655" s="41" t="s">
        <v>295</v>
      </c>
      <c r="C655" s="40"/>
      <c r="D655" s="39"/>
      <c r="E655" s="38">
        <f t="shared" si="14"/>
        <v>0</v>
      </c>
    </row>
    <row r="656" spans="1:5" s="70" customFormat="1" ht="14.25" hidden="1" customHeight="1" outlineLevel="1" x14ac:dyDescent="0.2">
      <c r="A656" s="41" t="s">
        <v>294</v>
      </c>
      <c r="B656" s="41" t="s">
        <v>293</v>
      </c>
      <c r="C656" s="40"/>
      <c r="D656" s="39"/>
      <c r="E656" s="38">
        <f t="shared" si="14"/>
        <v>0</v>
      </c>
    </row>
    <row r="657" spans="1:5" s="70" customFormat="1" ht="14.25" hidden="1" customHeight="1" outlineLevel="1" x14ac:dyDescent="0.2">
      <c r="A657" s="41" t="s">
        <v>292</v>
      </c>
      <c r="B657" s="41" t="s">
        <v>291</v>
      </c>
      <c r="C657" s="40"/>
      <c r="D657" s="39"/>
      <c r="E657" s="38">
        <f t="shared" si="14"/>
        <v>0</v>
      </c>
    </row>
    <row r="658" spans="1:5" s="70" customFormat="1" ht="14.25" hidden="1" customHeight="1" outlineLevel="1" x14ac:dyDescent="0.2">
      <c r="A658" s="50" t="s">
        <v>290</v>
      </c>
      <c r="B658" s="41" t="s">
        <v>289</v>
      </c>
      <c r="C658" s="40"/>
      <c r="D658" s="39"/>
      <c r="E658" s="38">
        <f t="shared" si="14"/>
        <v>0</v>
      </c>
    </row>
    <row r="659" spans="1:5" s="70" customFormat="1" ht="14.25" customHeight="1" collapsed="1" x14ac:dyDescent="0.2">
      <c r="A659" s="51" t="s">
        <v>7</v>
      </c>
      <c r="B659" s="51" t="s">
        <v>8</v>
      </c>
      <c r="C659" s="6">
        <v>0</v>
      </c>
      <c r="D659" s="6"/>
      <c r="E659" s="49">
        <f t="shared" si="14"/>
        <v>0</v>
      </c>
    </row>
    <row r="660" spans="1:5" s="70" customFormat="1" ht="14.25" hidden="1" customHeight="1" outlineLevel="1" x14ac:dyDescent="0.2">
      <c r="A660" s="41" t="s">
        <v>288</v>
      </c>
      <c r="B660" s="41" t="s">
        <v>287</v>
      </c>
      <c r="C660" s="40"/>
      <c r="D660" s="39"/>
      <c r="E660" s="38">
        <f t="shared" si="14"/>
        <v>0</v>
      </c>
    </row>
    <row r="661" spans="1:5" s="70" customFormat="1" ht="14.25" hidden="1" customHeight="1" outlineLevel="1" x14ac:dyDescent="0.2">
      <c r="A661" s="41" t="s">
        <v>286</v>
      </c>
      <c r="B661" s="41" t="s">
        <v>285</v>
      </c>
      <c r="C661" s="40"/>
      <c r="D661" s="39"/>
      <c r="E661" s="38">
        <f t="shared" si="14"/>
        <v>0</v>
      </c>
    </row>
    <row r="662" spans="1:5" s="61" customFormat="1" ht="14.25" customHeight="1" collapsed="1" x14ac:dyDescent="0.2">
      <c r="A662" s="54">
        <v>323</v>
      </c>
      <c r="B662" s="54" t="s">
        <v>9</v>
      </c>
      <c r="C662" s="7">
        <f>C663+C669+C674+C679+C691+C696+C777+C781</f>
        <v>0</v>
      </c>
      <c r="D662" s="7"/>
      <c r="E662" s="52">
        <f t="shared" si="14"/>
        <v>0</v>
      </c>
    </row>
    <row r="663" spans="1:5" s="70" customFormat="1" ht="14.25" customHeight="1" x14ac:dyDescent="0.2">
      <c r="A663" s="21">
        <v>3231</v>
      </c>
      <c r="B663" s="19" t="s">
        <v>52</v>
      </c>
      <c r="C663" s="6">
        <v>0</v>
      </c>
      <c r="D663" s="6"/>
      <c r="E663" s="49">
        <f t="shared" si="14"/>
        <v>0</v>
      </c>
    </row>
    <row r="664" spans="1:5" s="70" customFormat="1" ht="14.25" hidden="1" customHeight="1" outlineLevel="1" x14ac:dyDescent="0.2">
      <c r="A664" s="41" t="s">
        <v>284</v>
      </c>
      <c r="B664" s="41" t="s">
        <v>283</v>
      </c>
      <c r="C664" s="40"/>
      <c r="D664" s="39"/>
      <c r="E664" s="38">
        <f t="shared" si="14"/>
        <v>0</v>
      </c>
    </row>
    <row r="665" spans="1:5" s="70" customFormat="1" ht="14.25" hidden="1" customHeight="1" outlineLevel="1" x14ac:dyDescent="0.2">
      <c r="A665" s="41" t="s">
        <v>282</v>
      </c>
      <c r="B665" s="41" t="s">
        <v>281</v>
      </c>
      <c r="C665" s="40"/>
      <c r="D665" s="39"/>
      <c r="E665" s="38">
        <f t="shared" si="14"/>
        <v>0</v>
      </c>
    </row>
    <row r="666" spans="1:5" s="70" customFormat="1" ht="14.25" hidden="1" customHeight="1" outlineLevel="1" x14ac:dyDescent="0.2">
      <c r="A666" s="41" t="s">
        <v>280</v>
      </c>
      <c r="B666" s="41" t="s">
        <v>279</v>
      </c>
      <c r="C666" s="40"/>
      <c r="D666" s="39"/>
      <c r="E666" s="38">
        <f t="shared" si="14"/>
        <v>0</v>
      </c>
    </row>
    <row r="667" spans="1:5" s="70" customFormat="1" ht="14.25" hidden="1" customHeight="1" outlineLevel="1" x14ac:dyDescent="0.2">
      <c r="A667" s="41" t="s">
        <v>278</v>
      </c>
      <c r="B667" s="41" t="s">
        <v>277</v>
      </c>
      <c r="C667" s="40"/>
      <c r="D667" s="39"/>
      <c r="E667" s="38">
        <f t="shared" si="14"/>
        <v>0</v>
      </c>
    </row>
    <row r="668" spans="1:5" s="70" customFormat="1" ht="14.25" hidden="1" customHeight="1" outlineLevel="1" x14ac:dyDescent="0.2">
      <c r="A668" s="41" t="s">
        <v>276</v>
      </c>
      <c r="B668" s="41" t="s">
        <v>275</v>
      </c>
      <c r="C668" s="40"/>
      <c r="D668" s="39"/>
      <c r="E668" s="38">
        <f t="shared" si="14"/>
        <v>0</v>
      </c>
    </row>
    <row r="669" spans="1:5" s="70" customFormat="1" ht="14.25" customHeight="1" collapsed="1" x14ac:dyDescent="0.2">
      <c r="A669" s="21">
        <v>3232</v>
      </c>
      <c r="B669" s="51" t="s">
        <v>10</v>
      </c>
      <c r="C669" s="15">
        <v>0</v>
      </c>
      <c r="D669" s="15"/>
      <c r="E669" s="49">
        <f t="shared" si="14"/>
        <v>0</v>
      </c>
    </row>
    <row r="670" spans="1:5" s="70" customFormat="1" ht="14.25" hidden="1" customHeight="1" outlineLevel="1" x14ac:dyDescent="0.2">
      <c r="A670" s="41" t="s">
        <v>274</v>
      </c>
      <c r="B670" s="41" t="s">
        <v>273</v>
      </c>
      <c r="C670" s="40"/>
      <c r="D670" s="39"/>
      <c r="E670" s="38">
        <f t="shared" si="14"/>
        <v>0</v>
      </c>
    </row>
    <row r="671" spans="1:5" s="70" customFormat="1" ht="14.25" hidden="1" customHeight="1" outlineLevel="1" x14ac:dyDescent="0.2">
      <c r="A671" s="41" t="s">
        <v>272</v>
      </c>
      <c r="B671" s="41" t="s">
        <v>271</v>
      </c>
      <c r="C671" s="40"/>
      <c r="D671" s="39"/>
      <c r="E671" s="38">
        <f t="shared" si="14"/>
        <v>0</v>
      </c>
    </row>
    <row r="672" spans="1:5" s="70" customFormat="1" ht="14.25" hidden="1" customHeight="1" outlineLevel="1" x14ac:dyDescent="0.2">
      <c r="A672" s="41" t="s">
        <v>270</v>
      </c>
      <c r="B672" s="41" t="s">
        <v>269</v>
      </c>
      <c r="C672" s="40"/>
      <c r="D672" s="39"/>
      <c r="E672" s="38">
        <f t="shared" si="14"/>
        <v>0</v>
      </c>
    </row>
    <row r="673" spans="1:5" s="70" customFormat="1" ht="14.25" hidden="1" customHeight="1" outlineLevel="1" x14ac:dyDescent="0.2">
      <c r="A673" s="41" t="s">
        <v>268</v>
      </c>
      <c r="B673" s="41" t="s">
        <v>267</v>
      </c>
      <c r="C673" s="40"/>
      <c r="D673" s="39"/>
      <c r="E673" s="38">
        <f t="shared" si="14"/>
        <v>0</v>
      </c>
    </row>
    <row r="674" spans="1:5" s="70" customFormat="1" ht="14.25" customHeight="1" collapsed="1" x14ac:dyDescent="0.2">
      <c r="A674" s="21">
        <v>3233</v>
      </c>
      <c r="B674" s="21" t="s">
        <v>78</v>
      </c>
      <c r="C674" s="15">
        <v>0</v>
      </c>
      <c r="D674" s="15"/>
      <c r="E674" s="49">
        <f t="shared" si="14"/>
        <v>0</v>
      </c>
    </row>
    <row r="675" spans="1:5" s="70" customFormat="1" ht="14.25" hidden="1" customHeight="1" outlineLevel="1" x14ac:dyDescent="0.2">
      <c r="A675" s="41" t="s">
        <v>266</v>
      </c>
      <c r="B675" s="41" t="s">
        <v>265</v>
      </c>
      <c r="C675" s="40"/>
      <c r="D675" s="39"/>
      <c r="E675" s="38">
        <f t="shared" si="14"/>
        <v>0</v>
      </c>
    </row>
    <row r="676" spans="1:5" s="70" customFormat="1" ht="14.25" hidden="1" customHeight="1" outlineLevel="1" x14ac:dyDescent="0.2">
      <c r="A676" s="41" t="s">
        <v>264</v>
      </c>
      <c r="B676" s="41" t="s">
        <v>263</v>
      </c>
      <c r="C676" s="40"/>
      <c r="D676" s="39"/>
      <c r="E676" s="38">
        <f t="shared" si="14"/>
        <v>0</v>
      </c>
    </row>
    <row r="677" spans="1:5" s="70" customFormat="1" ht="14.25" hidden="1" customHeight="1" outlineLevel="1" x14ac:dyDescent="0.2">
      <c r="A677" s="41" t="s">
        <v>617</v>
      </c>
      <c r="B677" s="41" t="s">
        <v>616</v>
      </c>
      <c r="C677" s="40"/>
      <c r="D677" s="39"/>
      <c r="E677" s="38">
        <f t="shared" si="14"/>
        <v>0</v>
      </c>
    </row>
    <row r="678" spans="1:5" s="70" customFormat="1" ht="14.25" hidden="1" customHeight="1" outlineLevel="1" x14ac:dyDescent="0.2">
      <c r="A678" s="41" t="s">
        <v>262</v>
      </c>
      <c r="B678" s="41" t="s">
        <v>261</v>
      </c>
      <c r="C678" s="40"/>
      <c r="D678" s="39"/>
      <c r="E678" s="38">
        <f t="shared" si="14"/>
        <v>0</v>
      </c>
    </row>
    <row r="679" spans="1:5" s="70" customFormat="1" ht="14.25" customHeight="1" collapsed="1" x14ac:dyDescent="0.2">
      <c r="A679" s="21">
        <v>3234</v>
      </c>
      <c r="B679" s="22" t="s">
        <v>53</v>
      </c>
      <c r="C679" s="6">
        <v>0</v>
      </c>
      <c r="D679" s="6"/>
      <c r="E679" s="49">
        <f t="shared" si="14"/>
        <v>0</v>
      </c>
    </row>
    <row r="680" spans="1:5" s="70" customFormat="1" ht="14.25" hidden="1" customHeight="1" outlineLevel="1" x14ac:dyDescent="0.2">
      <c r="A680" s="41" t="s">
        <v>260</v>
      </c>
      <c r="B680" s="41" t="s">
        <v>259</v>
      </c>
      <c r="C680" s="40"/>
      <c r="D680" s="39"/>
      <c r="E680" s="38">
        <f t="shared" si="14"/>
        <v>0</v>
      </c>
    </row>
    <row r="681" spans="1:5" s="70" customFormat="1" ht="14.25" hidden="1" customHeight="1" outlineLevel="1" x14ac:dyDescent="0.2">
      <c r="A681" s="41" t="s">
        <v>258</v>
      </c>
      <c r="B681" s="41" t="s">
        <v>257</v>
      </c>
      <c r="C681" s="40"/>
      <c r="D681" s="39"/>
      <c r="E681" s="38">
        <f t="shared" si="14"/>
        <v>0</v>
      </c>
    </row>
    <row r="682" spans="1:5" s="70" customFormat="1" ht="14.25" hidden="1" customHeight="1" outlineLevel="1" x14ac:dyDescent="0.2">
      <c r="A682" s="41" t="s">
        <v>256</v>
      </c>
      <c r="B682" s="41" t="s">
        <v>255</v>
      </c>
      <c r="C682" s="40"/>
      <c r="D682" s="39"/>
      <c r="E682" s="38">
        <f t="shared" si="14"/>
        <v>0</v>
      </c>
    </row>
    <row r="683" spans="1:5" s="70" customFormat="1" ht="14.25" hidden="1" customHeight="1" outlineLevel="1" x14ac:dyDescent="0.2">
      <c r="A683" s="41" t="s">
        <v>254</v>
      </c>
      <c r="B683" s="41" t="s">
        <v>253</v>
      </c>
      <c r="C683" s="40"/>
      <c r="D683" s="39"/>
      <c r="E683" s="38">
        <f t="shared" si="14"/>
        <v>0</v>
      </c>
    </row>
    <row r="684" spans="1:5" s="70" customFormat="1" ht="14.25" hidden="1" customHeight="1" outlineLevel="1" x14ac:dyDescent="0.2">
      <c r="A684" s="41" t="s">
        <v>252</v>
      </c>
      <c r="B684" s="41" t="s">
        <v>251</v>
      </c>
      <c r="C684" s="40"/>
      <c r="D684" s="39"/>
      <c r="E684" s="38">
        <f t="shared" si="14"/>
        <v>0</v>
      </c>
    </row>
    <row r="685" spans="1:5" s="70" customFormat="1" ht="14.25" hidden="1" customHeight="1" outlineLevel="1" x14ac:dyDescent="0.2">
      <c r="A685" s="41" t="s">
        <v>250</v>
      </c>
      <c r="B685" s="41" t="s">
        <v>249</v>
      </c>
      <c r="C685" s="40"/>
      <c r="D685" s="39"/>
      <c r="E685" s="38">
        <f t="shared" si="14"/>
        <v>0</v>
      </c>
    </row>
    <row r="686" spans="1:5" s="70" customFormat="1" ht="14.25" hidden="1" customHeight="1" outlineLevel="1" x14ac:dyDescent="0.2">
      <c r="A686" s="41" t="s">
        <v>615</v>
      </c>
      <c r="B686" s="41" t="s">
        <v>614</v>
      </c>
      <c r="C686" s="40"/>
      <c r="D686" s="39"/>
      <c r="E686" s="38">
        <f t="shared" si="14"/>
        <v>0</v>
      </c>
    </row>
    <row r="687" spans="1:5" s="70" customFormat="1" ht="14.25" hidden="1" customHeight="1" outlineLevel="1" x14ac:dyDescent="0.2">
      <c r="A687" s="41" t="s">
        <v>248</v>
      </c>
      <c r="B687" s="41" t="s">
        <v>247</v>
      </c>
      <c r="C687" s="40"/>
      <c r="D687" s="39"/>
      <c r="E687" s="38">
        <f t="shared" ref="E687:E750" si="15">IF(ISERROR(D687/C687*100),0,D687/C687*100)</f>
        <v>0</v>
      </c>
    </row>
    <row r="688" spans="1:5" s="70" customFormat="1" ht="14.25" hidden="1" customHeight="1" outlineLevel="1" x14ac:dyDescent="0.2">
      <c r="A688" s="41" t="s">
        <v>246</v>
      </c>
      <c r="B688" s="41" t="s">
        <v>245</v>
      </c>
      <c r="C688" s="40"/>
      <c r="D688" s="39"/>
      <c r="E688" s="38">
        <f t="shared" si="15"/>
        <v>0</v>
      </c>
    </row>
    <row r="689" spans="1:5" s="70" customFormat="1" ht="14.25" hidden="1" customHeight="1" outlineLevel="1" x14ac:dyDescent="0.2">
      <c r="A689" s="41" t="s">
        <v>244</v>
      </c>
      <c r="B689" s="41" t="s">
        <v>243</v>
      </c>
      <c r="C689" s="40"/>
      <c r="D689" s="39"/>
      <c r="E689" s="38">
        <f t="shared" si="15"/>
        <v>0</v>
      </c>
    </row>
    <row r="690" spans="1:5" s="70" customFormat="1" ht="14.25" hidden="1" customHeight="1" outlineLevel="1" x14ac:dyDescent="0.2">
      <c r="A690" s="41" t="s">
        <v>242</v>
      </c>
      <c r="B690" s="41" t="s">
        <v>241</v>
      </c>
      <c r="C690" s="40"/>
      <c r="D690" s="39"/>
      <c r="E690" s="38">
        <f t="shared" si="15"/>
        <v>0</v>
      </c>
    </row>
    <row r="691" spans="1:5" s="70" customFormat="1" ht="14.25" customHeight="1" collapsed="1" x14ac:dyDescent="0.2">
      <c r="A691" s="21">
        <v>3235</v>
      </c>
      <c r="B691" s="22" t="s">
        <v>54</v>
      </c>
      <c r="C691" s="6">
        <v>0</v>
      </c>
      <c r="D691" s="6"/>
      <c r="E691" s="49">
        <f t="shared" si="15"/>
        <v>0</v>
      </c>
    </row>
    <row r="692" spans="1:5" s="70" customFormat="1" ht="14.25" hidden="1" customHeight="1" outlineLevel="1" x14ac:dyDescent="0.2">
      <c r="A692" s="41" t="s">
        <v>240</v>
      </c>
      <c r="B692" s="41" t="s">
        <v>239</v>
      </c>
      <c r="C692" s="40"/>
      <c r="D692" s="39"/>
      <c r="E692" s="38">
        <f t="shared" si="15"/>
        <v>0</v>
      </c>
    </row>
    <row r="693" spans="1:5" s="70" customFormat="1" ht="14.25" hidden="1" customHeight="1" outlineLevel="1" x14ac:dyDescent="0.2">
      <c r="A693" s="41" t="s">
        <v>238</v>
      </c>
      <c r="B693" s="41" t="s">
        <v>237</v>
      </c>
      <c r="C693" s="40"/>
      <c r="D693" s="39"/>
      <c r="E693" s="38">
        <f t="shared" si="15"/>
        <v>0</v>
      </c>
    </row>
    <row r="694" spans="1:5" s="70" customFormat="1" ht="14.25" hidden="1" customHeight="1" outlineLevel="1" x14ac:dyDescent="0.2">
      <c r="A694" s="41" t="s">
        <v>236</v>
      </c>
      <c r="B694" s="41" t="s">
        <v>235</v>
      </c>
      <c r="C694" s="40"/>
      <c r="D694" s="39"/>
      <c r="E694" s="38">
        <f t="shared" si="15"/>
        <v>0</v>
      </c>
    </row>
    <row r="695" spans="1:5" s="70" customFormat="1" ht="14.25" hidden="1" customHeight="1" outlineLevel="1" x14ac:dyDescent="0.2">
      <c r="A695" s="41" t="s">
        <v>234</v>
      </c>
      <c r="B695" s="41" t="s">
        <v>233</v>
      </c>
      <c r="C695" s="40"/>
      <c r="D695" s="39"/>
      <c r="E695" s="38">
        <f t="shared" si="15"/>
        <v>0</v>
      </c>
    </row>
    <row r="696" spans="1:5" s="70" customFormat="1" ht="14.25" customHeight="1" collapsed="1" x14ac:dyDescent="0.2">
      <c r="A696" s="21">
        <v>3237</v>
      </c>
      <c r="B696" s="51" t="s">
        <v>11</v>
      </c>
      <c r="C696" s="13">
        <v>0</v>
      </c>
      <c r="D696" s="13"/>
      <c r="E696" s="49">
        <f t="shared" si="15"/>
        <v>0</v>
      </c>
    </row>
    <row r="697" spans="1:5" s="70" customFormat="1" ht="14.25" hidden="1" customHeight="1" outlineLevel="1" x14ac:dyDescent="0.2">
      <c r="A697" s="41" t="s">
        <v>232</v>
      </c>
      <c r="B697" s="41" t="s">
        <v>231</v>
      </c>
      <c r="C697" s="40"/>
      <c r="D697" s="39"/>
      <c r="E697" s="38">
        <f t="shared" si="15"/>
        <v>0</v>
      </c>
    </row>
    <row r="698" spans="1:5" s="70" customFormat="1" ht="14.25" hidden="1" customHeight="1" outlineLevel="1" x14ac:dyDescent="0.2">
      <c r="A698" s="41" t="s">
        <v>230</v>
      </c>
      <c r="B698" s="41" t="s">
        <v>229</v>
      </c>
      <c r="C698" s="40"/>
      <c r="D698" s="39"/>
      <c r="E698" s="38">
        <f t="shared" si="15"/>
        <v>0</v>
      </c>
    </row>
    <row r="699" spans="1:5" s="70" customFormat="1" ht="14.25" hidden="1" customHeight="1" outlineLevel="1" x14ac:dyDescent="0.2">
      <c r="A699" s="41" t="s">
        <v>228</v>
      </c>
      <c r="B699" s="41" t="s">
        <v>227</v>
      </c>
      <c r="C699" s="40"/>
      <c r="D699" s="39"/>
      <c r="E699" s="38">
        <f t="shared" si="15"/>
        <v>0</v>
      </c>
    </row>
    <row r="700" spans="1:5" s="70" customFormat="1" ht="14.25" hidden="1" customHeight="1" outlineLevel="1" x14ac:dyDescent="0.2">
      <c r="A700" s="41" t="s">
        <v>613</v>
      </c>
      <c r="B700" s="41" t="s">
        <v>612</v>
      </c>
      <c r="C700" s="40"/>
      <c r="D700" s="39"/>
      <c r="E700" s="38">
        <f t="shared" si="15"/>
        <v>0</v>
      </c>
    </row>
    <row r="701" spans="1:5" s="70" customFormat="1" ht="14.25" hidden="1" customHeight="1" outlineLevel="1" x14ac:dyDescent="0.2">
      <c r="A701" s="41" t="s">
        <v>611</v>
      </c>
      <c r="B701" s="41" t="s">
        <v>610</v>
      </c>
      <c r="C701" s="40"/>
      <c r="D701" s="39"/>
      <c r="E701" s="38">
        <f t="shared" si="15"/>
        <v>0</v>
      </c>
    </row>
    <row r="702" spans="1:5" s="70" customFormat="1" ht="14.25" hidden="1" customHeight="1" outlineLevel="1" x14ac:dyDescent="0.2">
      <c r="A702" s="41" t="s">
        <v>609</v>
      </c>
      <c r="B702" s="41" t="s">
        <v>608</v>
      </c>
      <c r="C702" s="40"/>
      <c r="D702" s="39"/>
      <c r="E702" s="38">
        <f t="shared" si="15"/>
        <v>0</v>
      </c>
    </row>
    <row r="703" spans="1:5" s="70" customFormat="1" ht="14.25" hidden="1" customHeight="1" outlineLevel="1" x14ac:dyDescent="0.2">
      <c r="A703" s="41" t="s">
        <v>607</v>
      </c>
      <c r="B703" s="41" t="s">
        <v>606</v>
      </c>
      <c r="C703" s="40"/>
      <c r="D703" s="39"/>
      <c r="E703" s="38">
        <f t="shared" si="15"/>
        <v>0</v>
      </c>
    </row>
    <row r="704" spans="1:5" s="70" customFormat="1" ht="14.25" hidden="1" customHeight="1" outlineLevel="1" x14ac:dyDescent="0.2">
      <c r="A704" s="41" t="s">
        <v>605</v>
      </c>
      <c r="B704" s="41" t="s">
        <v>604</v>
      </c>
      <c r="C704" s="40"/>
      <c r="D704" s="39"/>
      <c r="E704" s="38">
        <f t="shared" si="15"/>
        <v>0</v>
      </c>
    </row>
    <row r="705" spans="1:5" s="70" customFormat="1" ht="14.25" hidden="1" customHeight="1" outlineLevel="1" x14ac:dyDescent="0.2">
      <c r="A705" s="41" t="s">
        <v>603</v>
      </c>
      <c r="B705" s="41" t="s">
        <v>602</v>
      </c>
      <c r="C705" s="40"/>
      <c r="D705" s="39"/>
      <c r="E705" s="38">
        <f t="shared" si="15"/>
        <v>0</v>
      </c>
    </row>
    <row r="706" spans="1:5" s="70" customFormat="1" ht="14.25" hidden="1" customHeight="1" outlineLevel="1" x14ac:dyDescent="0.2">
      <c r="A706" s="41" t="s">
        <v>601</v>
      </c>
      <c r="B706" s="41" t="s">
        <v>600</v>
      </c>
      <c r="C706" s="40"/>
      <c r="D706" s="39"/>
      <c r="E706" s="38">
        <f t="shared" si="15"/>
        <v>0</v>
      </c>
    </row>
    <row r="707" spans="1:5" s="70" customFormat="1" ht="14.25" hidden="1" customHeight="1" outlineLevel="1" x14ac:dyDescent="0.2">
      <c r="A707" s="41" t="s">
        <v>599</v>
      </c>
      <c r="B707" s="41" t="s">
        <v>598</v>
      </c>
      <c r="C707" s="40"/>
      <c r="D707" s="39"/>
      <c r="E707" s="38">
        <f t="shared" si="15"/>
        <v>0</v>
      </c>
    </row>
    <row r="708" spans="1:5" s="70" customFormat="1" ht="14.25" hidden="1" customHeight="1" outlineLevel="1" x14ac:dyDescent="0.2">
      <c r="A708" s="41" t="s">
        <v>597</v>
      </c>
      <c r="B708" s="41" t="s">
        <v>596</v>
      </c>
      <c r="C708" s="40"/>
      <c r="D708" s="39"/>
      <c r="E708" s="38">
        <f t="shared" si="15"/>
        <v>0</v>
      </c>
    </row>
    <row r="709" spans="1:5" s="70" customFormat="1" ht="14.25" hidden="1" customHeight="1" outlineLevel="1" x14ac:dyDescent="0.2">
      <c r="A709" s="41" t="s">
        <v>595</v>
      </c>
      <c r="B709" s="41" t="s">
        <v>594</v>
      </c>
      <c r="C709" s="40"/>
      <c r="D709" s="39"/>
      <c r="E709" s="38">
        <f t="shared" si="15"/>
        <v>0</v>
      </c>
    </row>
    <row r="710" spans="1:5" s="70" customFormat="1" ht="14.25" hidden="1" customHeight="1" outlineLevel="1" x14ac:dyDescent="0.2">
      <c r="A710" s="41" t="s">
        <v>593</v>
      </c>
      <c r="B710" s="41" t="s">
        <v>592</v>
      </c>
      <c r="C710" s="40"/>
      <c r="D710" s="39"/>
      <c r="E710" s="38">
        <f t="shared" si="15"/>
        <v>0</v>
      </c>
    </row>
    <row r="711" spans="1:5" s="70" customFormat="1" ht="14.25" hidden="1" customHeight="1" outlineLevel="1" x14ac:dyDescent="0.2">
      <c r="A711" s="41" t="s">
        <v>591</v>
      </c>
      <c r="B711" s="41" t="s">
        <v>590</v>
      </c>
      <c r="C711" s="40"/>
      <c r="D711" s="39"/>
      <c r="E711" s="38">
        <f t="shared" si="15"/>
        <v>0</v>
      </c>
    </row>
    <row r="712" spans="1:5" s="70" customFormat="1" ht="14.25" hidden="1" customHeight="1" outlineLevel="1" x14ac:dyDescent="0.2">
      <c r="A712" s="41" t="s">
        <v>589</v>
      </c>
      <c r="B712" s="41" t="s">
        <v>588</v>
      </c>
      <c r="C712" s="40"/>
      <c r="D712" s="39"/>
      <c r="E712" s="38">
        <f t="shared" si="15"/>
        <v>0</v>
      </c>
    </row>
    <row r="713" spans="1:5" s="70" customFormat="1" ht="14.25" hidden="1" customHeight="1" outlineLevel="1" x14ac:dyDescent="0.2">
      <c r="A713" s="41" t="s">
        <v>587</v>
      </c>
      <c r="B713" s="41" t="s">
        <v>586</v>
      </c>
      <c r="C713" s="40"/>
      <c r="D713" s="39"/>
      <c r="E713" s="38">
        <f t="shared" si="15"/>
        <v>0</v>
      </c>
    </row>
    <row r="714" spans="1:5" s="70" customFormat="1" ht="14.25" hidden="1" customHeight="1" outlineLevel="1" x14ac:dyDescent="0.2">
      <c r="A714" s="41" t="s">
        <v>585</v>
      </c>
      <c r="B714" s="41" t="s">
        <v>584</v>
      </c>
      <c r="C714" s="40"/>
      <c r="D714" s="39"/>
      <c r="E714" s="38">
        <f t="shared" si="15"/>
        <v>0</v>
      </c>
    </row>
    <row r="715" spans="1:5" s="70" customFormat="1" ht="14.25" hidden="1" customHeight="1" outlineLevel="1" x14ac:dyDescent="0.2">
      <c r="A715" s="41" t="s">
        <v>583</v>
      </c>
      <c r="B715" s="41" t="s">
        <v>582</v>
      </c>
      <c r="C715" s="40"/>
      <c r="D715" s="39"/>
      <c r="E715" s="38">
        <f t="shared" si="15"/>
        <v>0</v>
      </c>
    </row>
    <row r="716" spans="1:5" s="70" customFormat="1" ht="14.25" hidden="1" customHeight="1" outlineLevel="1" x14ac:dyDescent="0.2">
      <c r="A716" s="41" t="s">
        <v>581</v>
      </c>
      <c r="B716" s="41" t="s">
        <v>580</v>
      </c>
      <c r="C716" s="40"/>
      <c r="D716" s="39"/>
      <c r="E716" s="38">
        <f t="shared" si="15"/>
        <v>0</v>
      </c>
    </row>
    <row r="717" spans="1:5" s="70" customFormat="1" ht="14.25" hidden="1" customHeight="1" outlineLevel="1" x14ac:dyDescent="0.2">
      <c r="A717" s="41" t="s">
        <v>579</v>
      </c>
      <c r="B717" s="41" t="s">
        <v>578</v>
      </c>
      <c r="C717" s="40"/>
      <c r="D717" s="39"/>
      <c r="E717" s="38">
        <f t="shared" si="15"/>
        <v>0</v>
      </c>
    </row>
    <row r="718" spans="1:5" s="70" customFormat="1" ht="14.25" hidden="1" customHeight="1" outlineLevel="1" x14ac:dyDescent="0.2">
      <c r="A718" s="41" t="s">
        <v>577</v>
      </c>
      <c r="B718" s="41" t="s">
        <v>576</v>
      </c>
      <c r="C718" s="40"/>
      <c r="D718" s="39"/>
      <c r="E718" s="38">
        <f t="shared" si="15"/>
        <v>0</v>
      </c>
    </row>
    <row r="719" spans="1:5" s="70" customFormat="1" ht="14.25" hidden="1" customHeight="1" outlineLevel="1" x14ac:dyDescent="0.2">
      <c r="A719" s="41" t="s">
        <v>575</v>
      </c>
      <c r="B719" s="41" t="s">
        <v>574</v>
      </c>
      <c r="C719" s="40"/>
      <c r="D719" s="39"/>
      <c r="E719" s="38">
        <f t="shared" si="15"/>
        <v>0</v>
      </c>
    </row>
    <row r="720" spans="1:5" s="70" customFormat="1" ht="14.25" hidden="1" customHeight="1" outlineLevel="1" x14ac:dyDescent="0.2">
      <c r="A720" s="41" t="s">
        <v>573</v>
      </c>
      <c r="B720" s="41" t="s">
        <v>572</v>
      </c>
      <c r="C720" s="40"/>
      <c r="D720" s="39"/>
      <c r="E720" s="38">
        <f t="shared" si="15"/>
        <v>0</v>
      </c>
    </row>
    <row r="721" spans="1:5" s="70" customFormat="1" ht="14.25" hidden="1" customHeight="1" outlineLevel="1" x14ac:dyDescent="0.2">
      <c r="A721" s="41" t="s">
        <v>571</v>
      </c>
      <c r="B721" s="41" t="s">
        <v>570</v>
      </c>
      <c r="C721" s="40"/>
      <c r="D721" s="39"/>
      <c r="E721" s="38">
        <f t="shared" si="15"/>
        <v>0</v>
      </c>
    </row>
    <row r="722" spans="1:5" s="70" customFormat="1" ht="14.25" hidden="1" customHeight="1" outlineLevel="1" x14ac:dyDescent="0.2">
      <c r="A722" s="41" t="s">
        <v>569</v>
      </c>
      <c r="B722" s="41" t="s">
        <v>568</v>
      </c>
      <c r="C722" s="40"/>
      <c r="D722" s="39"/>
      <c r="E722" s="38">
        <f t="shared" si="15"/>
        <v>0</v>
      </c>
    </row>
    <row r="723" spans="1:5" s="70" customFormat="1" ht="14.25" hidden="1" customHeight="1" outlineLevel="1" x14ac:dyDescent="0.2">
      <c r="A723" s="41" t="s">
        <v>567</v>
      </c>
      <c r="B723" s="41" t="s">
        <v>566</v>
      </c>
      <c r="C723" s="40"/>
      <c r="D723" s="39"/>
      <c r="E723" s="38">
        <f t="shared" si="15"/>
        <v>0</v>
      </c>
    </row>
    <row r="724" spans="1:5" s="70" customFormat="1" ht="14.25" hidden="1" customHeight="1" outlineLevel="1" x14ac:dyDescent="0.2">
      <c r="A724" s="41" t="s">
        <v>565</v>
      </c>
      <c r="B724" s="41" t="s">
        <v>564</v>
      </c>
      <c r="C724" s="40"/>
      <c r="D724" s="39"/>
      <c r="E724" s="38">
        <f t="shared" si="15"/>
        <v>0</v>
      </c>
    </row>
    <row r="725" spans="1:5" s="70" customFormat="1" ht="14.25" hidden="1" customHeight="1" outlineLevel="1" x14ac:dyDescent="0.2">
      <c r="A725" s="41" t="s">
        <v>563</v>
      </c>
      <c r="B725" s="41" t="s">
        <v>562</v>
      </c>
      <c r="C725" s="40"/>
      <c r="D725" s="39"/>
      <c r="E725" s="38">
        <f t="shared" si="15"/>
        <v>0</v>
      </c>
    </row>
    <row r="726" spans="1:5" s="70" customFormat="1" ht="14.25" hidden="1" customHeight="1" outlineLevel="1" x14ac:dyDescent="0.2">
      <c r="A726" s="41" t="s">
        <v>561</v>
      </c>
      <c r="B726" s="41" t="s">
        <v>560</v>
      </c>
      <c r="C726" s="40"/>
      <c r="D726" s="39"/>
      <c r="E726" s="38">
        <f t="shared" si="15"/>
        <v>0</v>
      </c>
    </row>
    <row r="727" spans="1:5" s="70" customFormat="1" ht="14.25" hidden="1" customHeight="1" outlineLevel="1" x14ac:dyDescent="0.2">
      <c r="A727" s="41" t="s">
        <v>559</v>
      </c>
      <c r="B727" s="41" t="s">
        <v>558</v>
      </c>
      <c r="C727" s="40"/>
      <c r="D727" s="39"/>
      <c r="E727" s="38">
        <f t="shared" si="15"/>
        <v>0</v>
      </c>
    </row>
    <row r="728" spans="1:5" s="70" customFormat="1" ht="14.25" hidden="1" customHeight="1" outlineLevel="1" x14ac:dyDescent="0.2">
      <c r="A728" s="41" t="s">
        <v>557</v>
      </c>
      <c r="B728" s="41" t="s">
        <v>556</v>
      </c>
      <c r="C728" s="40"/>
      <c r="D728" s="39"/>
      <c r="E728" s="38">
        <f t="shared" si="15"/>
        <v>0</v>
      </c>
    </row>
    <row r="729" spans="1:5" s="70" customFormat="1" ht="14.25" hidden="1" customHeight="1" outlineLevel="1" x14ac:dyDescent="0.2">
      <c r="A729" s="41" t="s">
        <v>555</v>
      </c>
      <c r="B729" s="41" t="s">
        <v>554</v>
      </c>
      <c r="C729" s="40"/>
      <c r="D729" s="39"/>
      <c r="E729" s="38">
        <f t="shared" si="15"/>
        <v>0</v>
      </c>
    </row>
    <row r="730" spans="1:5" s="70" customFormat="1" ht="14.25" hidden="1" customHeight="1" outlineLevel="1" x14ac:dyDescent="0.2">
      <c r="A730" s="41" t="s">
        <v>553</v>
      </c>
      <c r="B730" s="41" t="s">
        <v>552</v>
      </c>
      <c r="C730" s="40"/>
      <c r="D730" s="39"/>
      <c r="E730" s="38">
        <f t="shared" si="15"/>
        <v>0</v>
      </c>
    </row>
    <row r="731" spans="1:5" s="70" customFormat="1" ht="14.25" hidden="1" customHeight="1" outlineLevel="1" x14ac:dyDescent="0.2">
      <c r="A731" s="41" t="s">
        <v>551</v>
      </c>
      <c r="B731" s="41" t="s">
        <v>550</v>
      </c>
      <c r="C731" s="40"/>
      <c r="D731" s="39"/>
      <c r="E731" s="38">
        <f t="shared" si="15"/>
        <v>0</v>
      </c>
    </row>
    <row r="732" spans="1:5" s="70" customFormat="1" ht="14.25" hidden="1" customHeight="1" outlineLevel="1" x14ac:dyDescent="0.2">
      <c r="A732" s="41" t="s">
        <v>549</v>
      </c>
      <c r="B732" s="41" t="s">
        <v>548</v>
      </c>
      <c r="C732" s="40"/>
      <c r="D732" s="39"/>
      <c r="E732" s="38">
        <f t="shared" si="15"/>
        <v>0</v>
      </c>
    </row>
    <row r="733" spans="1:5" s="70" customFormat="1" ht="14.25" hidden="1" customHeight="1" outlineLevel="1" x14ac:dyDescent="0.2">
      <c r="A733" s="41" t="s">
        <v>547</v>
      </c>
      <c r="B733" s="41" t="s">
        <v>546</v>
      </c>
      <c r="C733" s="40"/>
      <c r="D733" s="39"/>
      <c r="E733" s="38">
        <f t="shared" si="15"/>
        <v>0</v>
      </c>
    </row>
    <row r="734" spans="1:5" s="70" customFormat="1" ht="14.25" hidden="1" customHeight="1" outlineLevel="1" x14ac:dyDescent="0.2">
      <c r="A734" s="41" t="s">
        <v>545</v>
      </c>
      <c r="B734" s="41"/>
      <c r="C734" s="40"/>
      <c r="D734" s="39"/>
      <c r="E734" s="38">
        <f t="shared" si="15"/>
        <v>0</v>
      </c>
    </row>
    <row r="735" spans="1:5" s="70" customFormat="1" ht="14.25" hidden="1" customHeight="1" outlineLevel="1" x14ac:dyDescent="0.2">
      <c r="A735" s="41" t="s">
        <v>544</v>
      </c>
      <c r="B735" s="41" t="s">
        <v>543</v>
      </c>
      <c r="C735" s="40"/>
      <c r="D735" s="39"/>
      <c r="E735" s="38">
        <f t="shared" si="15"/>
        <v>0</v>
      </c>
    </row>
    <row r="736" spans="1:5" s="70" customFormat="1" ht="14.25" hidden="1" customHeight="1" outlineLevel="1" x14ac:dyDescent="0.2">
      <c r="A736" s="41" t="s">
        <v>542</v>
      </c>
      <c r="B736" s="41" t="s">
        <v>541</v>
      </c>
      <c r="C736" s="40"/>
      <c r="D736" s="39"/>
      <c r="E736" s="38">
        <f t="shared" si="15"/>
        <v>0</v>
      </c>
    </row>
    <row r="737" spans="1:5" s="70" customFormat="1" ht="14.25" hidden="1" customHeight="1" outlineLevel="1" x14ac:dyDescent="0.2">
      <c r="A737" s="41" t="s">
        <v>540</v>
      </c>
      <c r="B737" s="41" t="s">
        <v>539</v>
      </c>
      <c r="C737" s="40"/>
      <c r="D737" s="39"/>
      <c r="E737" s="38">
        <f t="shared" si="15"/>
        <v>0</v>
      </c>
    </row>
    <row r="738" spans="1:5" s="70" customFormat="1" ht="14.25" hidden="1" customHeight="1" outlineLevel="1" x14ac:dyDescent="0.2">
      <c r="A738" s="41" t="s">
        <v>538</v>
      </c>
      <c r="B738" s="41" t="s">
        <v>537</v>
      </c>
      <c r="C738" s="40"/>
      <c r="D738" s="39"/>
      <c r="E738" s="38">
        <f t="shared" si="15"/>
        <v>0</v>
      </c>
    </row>
    <row r="739" spans="1:5" s="70" customFormat="1" ht="14.25" hidden="1" customHeight="1" outlineLevel="1" x14ac:dyDescent="0.2">
      <c r="A739" s="41" t="s">
        <v>536</v>
      </c>
      <c r="B739" s="41" t="s">
        <v>535</v>
      </c>
      <c r="C739" s="40"/>
      <c r="D739" s="39"/>
      <c r="E739" s="38">
        <f t="shared" si="15"/>
        <v>0</v>
      </c>
    </row>
    <row r="740" spans="1:5" s="70" customFormat="1" ht="14.25" hidden="1" customHeight="1" outlineLevel="1" x14ac:dyDescent="0.2">
      <c r="A740" s="41" t="s">
        <v>534</v>
      </c>
      <c r="B740" s="41" t="s">
        <v>533</v>
      </c>
      <c r="C740" s="40"/>
      <c r="D740" s="39"/>
      <c r="E740" s="38">
        <f t="shared" si="15"/>
        <v>0</v>
      </c>
    </row>
    <row r="741" spans="1:5" s="70" customFormat="1" ht="14.25" hidden="1" customHeight="1" outlineLevel="1" x14ac:dyDescent="0.2">
      <c r="A741" s="41" t="s">
        <v>532</v>
      </c>
      <c r="B741" s="41" t="s">
        <v>531</v>
      </c>
      <c r="C741" s="40"/>
      <c r="D741" s="39"/>
      <c r="E741" s="38">
        <f t="shared" si="15"/>
        <v>0</v>
      </c>
    </row>
    <row r="742" spans="1:5" s="70" customFormat="1" ht="14.25" hidden="1" customHeight="1" outlineLevel="1" x14ac:dyDescent="0.2">
      <c r="A742" s="41" t="s">
        <v>530</v>
      </c>
      <c r="B742" s="41" t="s">
        <v>529</v>
      </c>
      <c r="C742" s="40"/>
      <c r="D742" s="39"/>
      <c r="E742" s="38">
        <f t="shared" si="15"/>
        <v>0</v>
      </c>
    </row>
    <row r="743" spans="1:5" s="70" customFormat="1" ht="14.25" hidden="1" customHeight="1" outlineLevel="1" x14ac:dyDescent="0.2">
      <c r="A743" s="41" t="s">
        <v>528</v>
      </c>
      <c r="B743" s="41" t="s">
        <v>527</v>
      </c>
      <c r="C743" s="40"/>
      <c r="D743" s="39"/>
      <c r="E743" s="38">
        <f t="shared" si="15"/>
        <v>0</v>
      </c>
    </row>
    <row r="744" spans="1:5" s="70" customFormat="1" ht="14.25" hidden="1" customHeight="1" outlineLevel="1" x14ac:dyDescent="0.2">
      <c r="A744" s="41" t="s">
        <v>526</v>
      </c>
      <c r="B744" s="41" t="s">
        <v>525</v>
      </c>
      <c r="C744" s="40"/>
      <c r="D744" s="39"/>
      <c r="E744" s="38">
        <f t="shared" si="15"/>
        <v>0</v>
      </c>
    </row>
    <row r="745" spans="1:5" s="70" customFormat="1" ht="14.25" hidden="1" customHeight="1" outlineLevel="1" x14ac:dyDescent="0.2">
      <c r="A745" s="41" t="s">
        <v>524</v>
      </c>
      <c r="B745" s="41" t="s">
        <v>523</v>
      </c>
      <c r="C745" s="40"/>
      <c r="D745" s="39"/>
      <c r="E745" s="38">
        <f t="shared" si="15"/>
        <v>0</v>
      </c>
    </row>
    <row r="746" spans="1:5" s="70" customFormat="1" ht="14.25" hidden="1" customHeight="1" outlineLevel="1" x14ac:dyDescent="0.2">
      <c r="A746" s="41" t="s">
        <v>522</v>
      </c>
      <c r="B746" s="41" t="s">
        <v>521</v>
      </c>
      <c r="C746" s="40"/>
      <c r="D746" s="39"/>
      <c r="E746" s="38">
        <f t="shared" si="15"/>
        <v>0</v>
      </c>
    </row>
    <row r="747" spans="1:5" s="70" customFormat="1" ht="14.25" hidden="1" customHeight="1" outlineLevel="1" x14ac:dyDescent="0.2">
      <c r="A747" s="41" t="s">
        <v>520</v>
      </c>
      <c r="B747" s="41" t="s">
        <v>519</v>
      </c>
      <c r="C747" s="40"/>
      <c r="D747" s="39"/>
      <c r="E747" s="38">
        <f t="shared" si="15"/>
        <v>0</v>
      </c>
    </row>
    <row r="748" spans="1:5" s="70" customFormat="1" ht="14.25" hidden="1" customHeight="1" outlineLevel="1" x14ac:dyDescent="0.2">
      <c r="A748" s="41" t="s">
        <v>518</v>
      </c>
      <c r="B748" s="41" t="s">
        <v>517</v>
      </c>
      <c r="C748" s="40"/>
      <c r="D748" s="39"/>
      <c r="E748" s="38">
        <f t="shared" si="15"/>
        <v>0</v>
      </c>
    </row>
    <row r="749" spans="1:5" s="70" customFormat="1" ht="14.25" hidden="1" customHeight="1" outlineLevel="1" x14ac:dyDescent="0.2">
      <c r="A749" s="41" t="s">
        <v>516</v>
      </c>
      <c r="B749" s="41" t="s">
        <v>515</v>
      </c>
      <c r="C749" s="40"/>
      <c r="D749" s="39"/>
      <c r="E749" s="38">
        <f t="shared" si="15"/>
        <v>0</v>
      </c>
    </row>
    <row r="750" spans="1:5" s="70" customFormat="1" ht="14.25" hidden="1" customHeight="1" outlineLevel="1" x14ac:dyDescent="0.2">
      <c r="A750" s="41" t="s">
        <v>514</v>
      </c>
      <c r="B750" s="41" t="s">
        <v>513</v>
      </c>
      <c r="C750" s="40"/>
      <c r="D750" s="39"/>
      <c r="E750" s="38">
        <f t="shared" si="15"/>
        <v>0</v>
      </c>
    </row>
    <row r="751" spans="1:5" s="70" customFormat="1" ht="14.25" hidden="1" customHeight="1" outlineLevel="1" x14ac:dyDescent="0.2">
      <c r="A751" s="41" t="s">
        <v>512</v>
      </c>
      <c r="B751" s="41" t="s">
        <v>511</v>
      </c>
      <c r="C751" s="40"/>
      <c r="D751" s="39"/>
      <c r="E751" s="38">
        <f t="shared" ref="E751:E814" si="16">IF(ISERROR(D751/C751*100),0,D751/C751*100)</f>
        <v>0</v>
      </c>
    </row>
    <row r="752" spans="1:5" s="70" customFormat="1" ht="14.25" hidden="1" customHeight="1" outlineLevel="1" x14ac:dyDescent="0.2">
      <c r="A752" s="41" t="s">
        <v>510</v>
      </c>
      <c r="B752" s="41" t="s">
        <v>509</v>
      </c>
      <c r="C752" s="40"/>
      <c r="D752" s="39"/>
      <c r="E752" s="38">
        <f t="shared" si="16"/>
        <v>0</v>
      </c>
    </row>
    <row r="753" spans="1:5" s="70" customFormat="1" ht="14.25" hidden="1" customHeight="1" outlineLevel="1" x14ac:dyDescent="0.2">
      <c r="A753" s="41" t="s">
        <v>508</v>
      </c>
      <c r="B753" s="41" t="s">
        <v>507</v>
      </c>
      <c r="C753" s="40"/>
      <c r="D753" s="39"/>
      <c r="E753" s="38">
        <f t="shared" si="16"/>
        <v>0</v>
      </c>
    </row>
    <row r="754" spans="1:5" s="70" customFormat="1" ht="14.25" hidden="1" customHeight="1" outlineLevel="1" x14ac:dyDescent="0.2">
      <c r="A754" s="41" t="s">
        <v>506</v>
      </c>
      <c r="B754" s="41" t="s">
        <v>505</v>
      </c>
      <c r="C754" s="40"/>
      <c r="D754" s="39"/>
      <c r="E754" s="38">
        <f t="shared" si="16"/>
        <v>0</v>
      </c>
    </row>
    <row r="755" spans="1:5" s="70" customFormat="1" ht="14.25" hidden="1" customHeight="1" outlineLevel="1" x14ac:dyDescent="0.2">
      <c r="A755" s="41" t="s">
        <v>504</v>
      </c>
      <c r="B755" s="41" t="s">
        <v>503</v>
      </c>
      <c r="C755" s="40"/>
      <c r="D755" s="39"/>
      <c r="E755" s="38">
        <f t="shared" si="16"/>
        <v>0</v>
      </c>
    </row>
    <row r="756" spans="1:5" s="70" customFormat="1" ht="14.25" hidden="1" customHeight="1" outlineLevel="1" x14ac:dyDescent="0.2">
      <c r="A756" s="41" t="s">
        <v>502</v>
      </c>
      <c r="B756" s="41" t="s">
        <v>501</v>
      </c>
      <c r="C756" s="40"/>
      <c r="D756" s="39"/>
      <c r="E756" s="38">
        <f t="shared" si="16"/>
        <v>0</v>
      </c>
    </row>
    <row r="757" spans="1:5" s="70" customFormat="1" ht="14.25" hidden="1" customHeight="1" outlineLevel="1" x14ac:dyDescent="0.2">
      <c r="A757" s="41" t="s">
        <v>500</v>
      </c>
      <c r="B757" s="41" t="s">
        <v>499</v>
      </c>
      <c r="C757" s="40"/>
      <c r="D757" s="39"/>
      <c r="E757" s="38">
        <f t="shared" si="16"/>
        <v>0</v>
      </c>
    </row>
    <row r="758" spans="1:5" s="70" customFormat="1" ht="14.25" hidden="1" customHeight="1" outlineLevel="1" x14ac:dyDescent="0.2">
      <c r="A758" s="41" t="s">
        <v>498</v>
      </c>
      <c r="B758" s="41" t="s">
        <v>497</v>
      </c>
      <c r="C758" s="40"/>
      <c r="D758" s="39"/>
      <c r="E758" s="38">
        <f t="shared" si="16"/>
        <v>0</v>
      </c>
    </row>
    <row r="759" spans="1:5" s="70" customFormat="1" ht="14.25" hidden="1" customHeight="1" outlineLevel="1" x14ac:dyDescent="0.2">
      <c r="A759" s="41" t="s">
        <v>496</v>
      </c>
      <c r="B759" s="41" t="s">
        <v>495</v>
      </c>
      <c r="C759" s="40"/>
      <c r="D759" s="39"/>
      <c r="E759" s="38">
        <f t="shared" si="16"/>
        <v>0</v>
      </c>
    </row>
    <row r="760" spans="1:5" s="70" customFormat="1" ht="14.25" hidden="1" customHeight="1" outlineLevel="1" x14ac:dyDescent="0.2">
      <c r="A760" s="41" t="s">
        <v>494</v>
      </c>
      <c r="B760" s="41" t="s">
        <v>493</v>
      </c>
      <c r="C760" s="40"/>
      <c r="D760" s="39"/>
      <c r="E760" s="38">
        <f t="shared" si="16"/>
        <v>0</v>
      </c>
    </row>
    <row r="761" spans="1:5" s="70" customFormat="1" ht="14.25" hidden="1" customHeight="1" outlineLevel="1" x14ac:dyDescent="0.2">
      <c r="A761" s="41" t="s">
        <v>492</v>
      </c>
      <c r="B761" s="41" t="s">
        <v>491</v>
      </c>
      <c r="C761" s="40"/>
      <c r="D761" s="39"/>
      <c r="E761" s="38">
        <f t="shared" si="16"/>
        <v>0</v>
      </c>
    </row>
    <row r="762" spans="1:5" s="70" customFormat="1" ht="14.25" hidden="1" customHeight="1" outlineLevel="1" x14ac:dyDescent="0.2">
      <c r="A762" s="41" t="s">
        <v>490</v>
      </c>
      <c r="B762" s="41" t="s">
        <v>489</v>
      </c>
      <c r="C762" s="40"/>
      <c r="D762" s="39"/>
      <c r="E762" s="38">
        <f t="shared" si="16"/>
        <v>0</v>
      </c>
    </row>
    <row r="763" spans="1:5" s="70" customFormat="1" ht="14.25" hidden="1" customHeight="1" outlineLevel="1" x14ac:dyDescent="0.2">
      <c r="A763" s="41" t="s">
        <v>488</v>
      </c>
      <c r="B763" s="41" t="s">
        <v>487</v>
      </c>
      <c r="C763" s="40"/>
      <c r="D763" s="39"/>
      <c r="E763" s="38">
        <f t="shared" si="16"/>
        <v>0</v>
      </c>
    </row>
    <row r="764" spans="1:5" s="70" customFormat="1" ht="14.25" hidden="1" customHeight="1" outlineLevel="1" x14ac:dyDescent="0.2">
      <c r="A764" s="41" t="s">
        <v>486</v>
      </c>
      <c r="B764" s="41" t="s">
        <v>485</v>
      </c>
      <c r="C764" s="40"/>
      <c r="D764" s="39"/>
      <c r="E764" s="38">
        <f t="shared" si="16"/>
        <v>0</v>
      </c>
    </row>
    <row r="765" spans="1:5" s="70" customFormat="1" ht="14.25" hidden="1" customHeight="1" outlineLevel="1" x14ac:dyDescent="0.2">
      <c r="A765" s="41" t="s">
        <v>484</v>
      </c>
      <c r="B765" s="41" t="s">
        <v>483</v>
      </c>
      <c r="C765" s="40"/>
      <c r="D765" s="39"/>
      <c r="E765" s="38">
        <f t="shared" si="16"/>
        <v>0</v>
      </c>
    </row>
    <row r="766" spans="1:5" s="70" customFormat="1" ht="14.25" hidden="1" customHeight="1" outlineLevel="1" x14ac:dyDescent="0.2">
      <c r="A766" s="41" t="s">
        <v>226</v>
      </c>
      <c r="B766" s="41" t="s">
        <v>225</v>
      </c>
      <c r="C766" s="40"/>
      <c r="D766" s="39"/>
      <c r="E766" s="38">
        <f t="shared" si="16"/>
        <v>0</v>
      </c>
    </row>
    <row r="767" spans="1:5" s="70" customFormat="1" ht="14.25" hidden="1" customHeight="1" outlineLevel="1" x14ac:dyDescent="0.2">
      <c r="A767" s="41" t="s">
        <v>224</v>
      </c>
      <c r="B767" s="41" t="s">
        <v>223</v>
      </c>
      <c r="C767" s="40"/>
      <c r="D767" s="39"/>
      <c r="E767" s="38">
        <f t="shared" si="16"/>
        <v>0</v>
      </c>
    </row>
    <row r="768" spans="1:5" s="70" customFormat="1" ht="14.25" hidden="1" customHeight="1" outlineLevel="1" x14ac:dyDescent="0.2">
      <c r="A768" s="41" t="s">
        <v>482</v>
      </c>
      <c r="B768" s="41" t="s">
        <v>481</v>
      </c>
      <c r="C768" s="40"/>
      <c r="D768" s="39"/>
      <c r="E768" s="38">
        <f t="shared" si="16"/>
        <v>0</v>
      </c>
    </row>
    <row r="769" spans="1:5" s="70" customFormat="1" ht="14.25" hidden="1" customHeight="1" outlineLevel="1" x14ac:dyDescent="0.2">
      <c r="A769" s="41" t="s">
        <v>222</v>
      </c>
      <c r="B769" s="41" t="s">
        <v>221</v>
      </c>
      <c r="C769" s="40"/>
      <c r="D769" s="39"/>
      <c r="E769" s="38">
        <f t="shared" si="16"/>
        <v>0</v>
      </c>
    </row>
    <row r="770" spans="1:5" s="70" customFormat="1" ht="14.25" hidden="1" customHeight="1" outlineLevel="1" x14ac:dyDescent="0.2">
      <c r="A770" s="41" t="s">
        <v>220</v>
      </c>
      <c r="B770" s="41" t="s">
        <v>219</v>
      </c>
      <c r="C770" s="40"/>
      <c r="D770" s="39"/>
      <c r="E770" s="38">
        <f t="shared" si="16"/>
        <v>0</v>
      </c>
    </row>
    <row r="771" spans="1:5" s="70" customFormat="1" ht="14.25" hidden="1" customHeight="1" outlineLevel="1" x14ac:dyDescent="0.2">
      <c r="A771" s="41" t="s">
        <v>480</v>
      </c>
      <c r="B771" s="41" t="s">
        <v>479</v>
      </c>
      <c r="C771" s="40"/>
      <c r="D771" s="39"/>
      <c r="E771" s="38">
        <f t="shared" si="16"/>
        <v>0</v>
      </c>
    </row>
    <row r="772" spans="1:5" s="70" customFormat="1" ht="14.25" hidden="1" customHeight="1" outlineLevel="1" x14ac:dyDescent="0.2">
      <c r="A772" s="41" t="s">
        <v>478</v>
      </c>
      <c r="B772" s="41" t="s">
        <v>477</v>
      </c>
      <c r="C772" s="40"/>
      <c r="D772" s="39"/>
      <c r="E772" s="38">
        <f t="shared" si="16"/>
        <v>0</v>
      </c>
    </row>
    <row r="773" spans="1:5" s="70" customFormat="1" ht="14.25" hidden="1" customHeight="1" outlineLevel="1" x14ac:dyDescent="0.2">
      <c r="A773" s="41" t="s">
        <v>476</v>
      </c>
      <c r="B773" s="41" t="s">
        <v>475</v>
      </c>
      <c r="C773" s="40"/>
      <c r="D773" s="39"/>
      <c r="E773" s="38">
        <f t="shared" si="16"/>
        <v>0</v>
      </c>
    </row>
    <row r="774" spans="1:5" s="70" customFormat="1" ht="14.25" hidden="1" customHeight="1" outlineLevel="1" x14ac:dyDescent="0.2">
      <c r="A774" s="41" t="s">
        <v>474</v>
      </c>
      <c r="B774" s="41" t="s">
        <v>473</v>
      </c>
      <c r="C774" s="40"/>
      <c r="D774" s="39"/>
      <c r="E774" s="38">
        <f t="shared" si="16"/>
        <v>0</v>
      </c>
    </row>
    <row r="775" spans="1:5" s="70" customFormat="1" ht="14.25" hidden="1" customHeight="1" outlineLevel="1" x14ac:dyDescent="0.2">
      <c r="A775" s="41" t="s">
        <v>218</v>
      </c>
      <c r="B775" s="41" t="s">
        <v>217</v>
      </c>
      <c r="C775" s="40"/>
      <c r="D775" s="39"/>
      <c r="E775" s="38">
        <f t="shared" si="16"/>
        <v>0</v>
      </c>
    </row>
    <row r="776" spans="1:5" s="70" customFormat="1" ht="14.25" hidden="1" customHeight="1" outlineLevel="1" x14ac:dyDescent="0.2">
      <c r="A776" s="41" t="s">
        <v>216</v>
      </c>
      <c r="B776" s="41" t="s">
        <v>215</v>
      </c>
      <c r="C776" s="40"/>
      <c r="D776" s="39"/>
      <c r="E776" s="38">
        <f t="shared" si="16"/>
        <v>0</v>
      </c>
    </row>
    <row r="777" spans="1:5" s="70" customFormat="1" ht="14.25" customHeight="1" collapsed="1" x14ac:dyDescent="0.2">
      <c r="A777" s="21">
        <v>3238</v>
      </c>
      <c r="B777" s="51" t="s">
        <v>12</v>
      </c>
      <c r="C777" s="15">
        <v>0</v>
      </c>
      <c r="D777" s="15"/>
      <c r="E777" s="55">
        <f t="shared" si="16"/>
        <v>0</v>
      </c>
    </row>
    <row r="778" spans="1:5" s="70" customFormat="1" ht="14.25" hidden="1" customHeight="1" outlineLevel="1" x14ac:dyDescent="0.2">
      <c r="A778" s="41" t="s">
        <v>214</v>
      </c>
      <c r="B778" s="41" t="s">
        <v>213</v>
      </c>
      <c r="C778" s="40"/>
      <c r="D778" s="39"/>
      <c r="E778" s="38">
        <f t="shared" si="16"/>
        <v>0</v>
      </c>
    </row>
    <row r="779" spans="1:5" s="70" customFormat="1" ht="14.25" hidden="1" customHeight="1" outlineLevel="1" x14ac:dyDescent="0.2">
      <c r="A779" s="41" t="s">
        <v>212</v>
      </c>
      <c r="B779" s="41" t="s">
        <v>211</v>
      </c>
      <c r="C779" s="40"/>
      <c r="D779" s="39"/>
      <c r="E779" s="38">
        <f t="shared" si="16"/>
        <v>0</v>
      </c>
    </row>
    <row r="780" spans="1:5" s="70" customFormat="1" ht="14.25" hidden="1" customHeight="1" outlineLevel="1" x14ac:dyDescent="0.2">
      <c r="A780" s="41" t="s">
        <v>210</v>
      </c>
      <c r="B780" s="41" t="s">
        <v>209</v>
      </c>
      <c r="C780" s="40"/>
      <c r="D780" s="39"/>
      <c r="E780" s="38">
        <f t="shared" si="16"/>
        <v>0</v>
      </c>
    </row>
    <row r="781" spans="1:5" s="70" customFormat="1" ht="14.25" customHeight="1" collapsed="1" x14ac:dyDescent="0.2">
      <c r="A781" s="21">
        <v>3239</v>
      </c>
      <c r="B781" s="51" t="s">
        <v>55</v>
      </c>
      <c r="C781" s="13">
        <v>0</v>
      </c>
      <c r="D781" s="13"/>
      <c r="E781" s="49">
        <f t="shared" si="16"/>
        <v>0</v>
      </c>
    </row>
    <row r="782" spans="1:5" s="70" customFormat="1" ht="14.25" hidden="1" customHeight="1" outlineLevel="1" x14ac:dyDescent="0.2">
      <c r="A782" s="50" t="s">
        <v>208</v>
      </c>
      <c r="B782" s="41" t="s">
        <v>472</v>
      </c>
      <c r="C782" s="40"/>
      <c r="D782" s="39"/>
      <c r="E782" s="38">
        <f t="shared" si="16"/>
        <v>0</v>
      </c>
    </row>
    <row r="783" spans="1:5" s="70" customFormat="1" ht="14.25" hidden="1" customHeight="1" outlineLevel="1" x14ac:dyDescent="0.2">
      <c r="A783" s="41" t="s">
        <v>206</v>
      </c>
      <c r="B783" s="41" t="s">
        <v>205</v>
      </c>
      <c r="C783" s="40"/>
      <c r="D783" s="39"/>
      <c r="E783" s="38">
        <f t="shared" si="16"/>
        <v>0</v>
      </c>
    </row>
    <row r="784" spans="1:5" s="70" customFormat="1" ht="14.25" hidden="1" customHeight="1" outlineLevel="1" x14ac:dyDescent="0.2">
      <c r="A784" s="50" t="s">
        <v>204</v>
      </c>
      <c r="B784" s="41" t="s">
        <v>203</v>
      </c>
      <c r="C784" s="40"/>
      <c r="D784" s="39"/>
      <c r="E784" s="38">
        <f t="shared" si="16"/>
        <v>0</v>
      </c>
    </row>
    <row r="785" spans="1:5" s="70" customFormat="1" ht="14.25" hidden="1" customHeight="1" outlineLevel="1" x14ac:dyDescent="0.2">
      <c r="A785" s="41" t="s">
        <v>202</v>
      </c>
      <c r="B785" s="41" t="s">
        <v>201</v>
      </c>
      <c r="C785" s="40"/>
      <c r="D785" s="39"/>
      <c r="E785" s="38">
        <f t="shared" si="16"/>
        <v>0</v>
      </c>
    </row>
    <row r="786" spans="1:5" s="70" customFormat="1" ht="14.25" hidden="1" customHeight="1" outlineLevel="1" x14ac:dyDescent="0.2">
      <c r="A786" s="41" t="s">
        <v>200</v>
      </c>
      <c r="B786" s="41" t="s">
        <v>199</v>
      </c>
      <c r="C786" s="40"/>
      <c r="D786" s="39"/>
      <c r="E786" s="38">
        <f t="shared" si="16"/>
        <v>0</v>
      </c>
    </row>
    <row r="787" spans="1:5" s="70" customFormat="1" ht="14.25" hidden="1" customHeight="1" outlineLevel="1" x14ac:dyDescent="0.2">
      <c r="A787" s="41" t="s">
        <v>198</v>
      </c>
      <c r="B787" s="41" t="s">
        <v>197</v>
      </c>
      <c r="C787" s="40"/>
      <c r="D787" s="39"/>
      <c r="E787" s="38">
        <f t="shared" si="16"/>
        <v>0</v>
      </c>
    </row>
    <row r="788" spans="1:5" s="70" customFormat="1" ht="14.25" hidden="1" customHeight="1" outlineLevel="1" x14ac:dyDescent="0.2">
      <c r="A788" s="41" t="s">
        <v>196</v>
      </c>
      <c r="B788" s="41" t="s">
        <v>195</v>
      </c>
      <c r="C788" s="40"/>
      <c r="D788" s="39"/>
      <c r="E788" s="38">
        <f t="shared" si="16"/>
        <v>0</v>
      </c>
    </row>
    <row r="789" spans="1:5" s="70" customFormat="1" ht="14.25" hidden="1" customHeight="1" outlineLevel="1" x14ac:dyDescent="0.2">
      <c r="A789" s="41" t="s">
        <v>194</v>
      </c>
      <c r="B789" s="41" t="s">
        <v>193</v>
      </c>
      <c r="C789" s="40"/>
      <c r="D789" s="39"/>
      <c r="E789" s="38">
        <f t="shared" si="16"/>
        <v>0</v>
      </c>
    </row>
    <row r="790" spans="1:5" s="70" customFormat="1" ht="14.25" hidden="1" customHeight="1" outlineLevel="1" x14ac:dyDescent="0.2">
      <c r="A790" s="41" t="s">
        <v>192</v>
      </c>
      <c r="B790" s="41" t="s">
        <v>191</v>
      </c>
      <c r="C790" s="40"/>
      <c r="D790" s="39"/>
      <c r="E790" s="38">
        <f t="shared" si="16"/>
        <v>0</v>
      </c>
    </row>
    <row r="791" spans="1:5" s="70" customFormat="1" ht="14.25" hidden="1" customHeight="1" outlineLevel="1" x14ac:dyDescent="0.2">
      <c r="A791" s="50" t="s">
        <v>190</v>
      </c>
      <c r="B791" s="41" t="s">
        <v>189</v>
      </c>
      <c r="C791" s="40"/>
      <c r="D791" s="39"/>
      <c r="E791" s="38">
        <f t="shared" si="16"/>
        <v>0</v>
      </c>
    </row>
    <row r="792" spans="1:5" s="70" customFormat="1" ht="14.25" hidden="1" customHeight="1" outlineLevel="1" x14ac:dyDescent="0.2">
      <c r="A792" s="41" t="s">
        <v>188</v>
      </c>
      <c r="B792" s="41" t="s">
        <v>55</v>
      </c>
      <c r="C792" s="40"/>
      <c r="D792" s="39"/>
      <c r="E792" s="38">
        <f t="shared" si="16"/>
        <v>0</v>
      </c>
    </row>
    <row r="793" spans="1:5" s="70" customFormat="1" ht="14.25" hidden="1" customHeight="1" outlineLevel="1" x14ac:dyDescent="0.2">
      <c r="A793" s="41" t="s">
        <v>187</v>
      </c>
      <c r="B793" s="41" t="s">
        <v>186</v>
      </c>
      <c r="C793" s="40"/>
      <c r="D793" s="39"/>
      <c r="E793" s="38">
        <f t="shared" si="16"/>
        <v>0</v>
      </c>
    </row>
    <row r="794" spans="1:5" s="61" customFormat="1" ht="14.25" customHeight="1" collapsed="1" x14ac:dyDescent="0.2">
      <c r="A794" s="60">
        <v>329</v>
      </c>
      <c r="B794" s="53" t="s">
        <v>56</v>
      </c>
      <c r="C794" s="16">
        <f>C795+C798+C801+C803+C818</f>
        <v>0</v>
      </c>
      <c r="D794" s="16"/>
      <c r="E794" s="52">
        <f t="shared" si="16"/>
        <v>0</v>
      </c>
    </row>
    <row r="795" spans="1:5" ht="14.25" customHeight="1" x14ac:dyDescent="0.2">
      <c r="A795" s="21">
        <v>3292</v>
      </c>
      <c r="B795" s="21" t="s">
        <v>57</v>
      </c>
      <c r="C795" s="13">
        <v>0</v>
      </c>
      <c r="D795" s="13"/>
      <c r="E795" s="49">
        <f t="shared" si="16"/>
        <v>0</v>
      </c>
    </row>
    <row r="796" spans="1:5" ht="14.25" hidden="1" customHeight="1" outlineLevel="1" x14ac:dyDescent="0.2">
      <c r="A796" s="41" t="s">
        <v>185</v>
      </c>
      <c r="B796" s="41" t="s">
        <v>184</v>
      </c>
      <c r="C796" s="40"/>
      <c r="D796" s="39"/>
      <c r="E796" s="38">
        <f t="shared" si="16"/>
        <v>0</v>
      </c>
    </row>
    <row r="797" spans="1:5" ht="14.25" hidden="1" customHeight="1" outlineLevel="1" x14ac:dyDescent="0.2">
      <c r="A797" s="41" t="s">
        <v>183</v>
      </c>
      <c r="B797" s="41" t="s">
        <v>182</v>
      </c>
      <c r="C797" s="40"/>
      <c r="D797" s="39"/>
      <c r="E797" s="38">
        <f t="shared" si="16"/>
        <v>0</v>
      </c>
    </row>
    <row r="798" spans="1:5" ht="14.25" customHeight="1" collapsed="1" x14ac:dyDescent="0.2">
      <c r="A798" s="21">
        <v>3293</v>
      </c>
      <c r="B798" s="21" t="s">
        <v>58</v>
      </c>
      <c r="C798" s="13">
        <v>0</v>
      </c>
      <c r="D798" s="13"/>
      <c r="E798" s="49">
        <f t="shared" si="16"/>
        <v>0</v>
      </c>
    </row>
    <row r="799" spans="1:5" ht="14.25" hidden="1" customHeight="1" outlineLevel="1" x14ac:dyDescent="0.2">
      <c r="A799" s="41" t="s">
        <v>181</v>
      </c>
      <c r="B799" s="41" t="s">
        <v>180</v>
      </c>
      <c r="C799" s="40"/>
      <c r="D799" s="39"/>
      <c r="E799" s="38">
        <f t="shared" si="16"/>
        <v>0</v>
      </c>
    </row>
    <row r="800" spans="1:5" ht="14.25" hidden="1" customHeight="1" outlineLevel="1" x14ac:dyDescent="0.2">
      <c r="A800" s="41" t="s">
        <v>179</v>
      </c>
      <c r="B800" s="41" t="s">
        <v>178</v>
      </c>
      <c r="C800" s="40"/>
      <c r="D800" s="39"/>
      <c r="E800" s="38">
        <f t="shared" si="16"/>
        <v>0</v>
      </c>
    </row>
    <row r="801" spans="1:5" ht="14.25" customHeight="1" collapsed="1" x14ac:dyDescent="0.2">
      <c r="A801" s="21">
        <v>3294</v>
      </c>
      <c r="B801" s="19" t="s">
        <v>83</v>
      </c>
      <c r="C801" s="13">
        <v>0</v>
      </c>
      <c r="D801" s="13"/>
      <c r="E801" s="49">
        <f t="shared" si="16"/>
        <v>0</v>
      </c>
    </row>
    <row r="802" spans="1:5" ht="14.25" hidden="1" customHeight="1" outlineLevel="1" x14ac:dyDescent="0.2">
      <c r="A802" s="41" t="s">
        <v>177</v>
      </c>
      <c r="B802" s="41" t="s">
        <v>83</v>
      </c>
      <c r="C802" s="40"/>
      <c r="D802" s="39"/>
      <c r="E802" s="38">
        <f t="shared" si="16"/>
        <v>0</v>
      </c>
    </row>
    <row r="803" spans="1:5" ht="14.25" customHeight="1" collapsed="1" x14ac:dyDescent="0.2">
      <c r="A803" s="21">
        <v>3295</v>
      </c>
      <c r="B803" s="21" t="s">
        <v>82</v>
      </c>
      <c r="C803" s="13">
        <v>0</v>
      </c>
      <c r="D803" s="13"/>
      <c r="E803" s="49">
        <f t="shared" si="16"/>
        <v>0</v>
      </c>
    </row>
    <row r="804" spans="1:5" ht="14.25" hidden="1" customHeight="1" outlineLevel="1" x14ac:dyDescent="0.2">
      <c r="A804" s="41" t="s">
        <v>176</v>
      </c>
      <c r="B804" s="41" t="s">
        <v>134</v>
      </c>
      <c r="C804" s="40"/>
      <c r="D804" s="39"/>
      <c r="E804" s="38">
        <f t="shared" si="16"/>
        <v>0</v>
      </c>
    </row>
    <row r="805" spans="1:5" ht="14.25" hidden="1" customHeight="1" outlineLevel="1" x14ac:dyDescent="0.2">
      <c r="A805" s="41" t="s">
        <v>471</v>
      </c>
      <c r="B805" s="41" t="s">
        <v>470</v>
      </c>
      <c r="C805" s="40"/>
      <c r="D805" s="39"/>
      <c r="E805" s="38">
        <f t="shared" si="16"/>
        <v>0</v>
      </c>
    </row>
    <row r="806" spans="1:5" ht="14.25" hidden="1" customHeight="1" outlineLevel="1" x14ac:dyDescent="0.2">
      <c r="A806" s="41" t="s">
        <v>469</v>
      </c>
      <c r="B806" s="41" t="s">
        <v>468</v>
      </c>
      <c r="C806" s="40"/>
      <c r="D806" s="39"/>
      <c r="E806" s="38">
        <f t="shared" si="16"/>
        <v>0</v>
      </c>
    </row>
    <row r="807" spans="1:5" ht="14.25" hidden="1" customHeight="1" outlineLevel="1" x14ac:dyDescent="0.2">
      <c r="A807" s="41" t="s">
        <v>467</v>
      </c>
      <c r="B807" s="41" t="s">
        <v>466</v>
      </c>
      <c r="C807" s="40"/>
      <c r="D807" s="39"/>
      <c r="E807" s="38">
        <f t="shared" si="16"/>
        <v>0</v>
      </c>
    </row>
    <row r="808" spans="1:5" ht="14.25" hidden="1" customHeight="1" outlineLevel="1" x14ac:dyDescent="0.2">
      <c r="A808" s="41" t="s">
        <v>465</v>
      </c>
      <c r="B808" s="41" t="s">
        <v>464</v>
      </c>
      <c r="C808" s="40"/>
      <c r="D808" s="39"/>
      <c r="E808" s="38">
        <f t="shared" si="16"/>
        <v>0</v>
      </c>
    </row>
    <row r="809" spans="1:5" ht="14.25" hidden="1" customHeight="1" outlineLevel="1" x14ac:dyDescent="0.2">
      <c r="A809" s="41" t="s">
        <v>463</v>
      </c>
      <c r="B809" s="41" t="s">
        <v>462</v>
      </c>
      <c r="C809" s="40"/>
      <c r="D809" s="39"/>
      <c r="E809" s="38">
        <f t="shared" si="16"/>
        <v>0</v>
      </c>
    </row>
    <row r="810" spans="1:5" ht="14.25" hidden="1" customHeight="1" outlineLevel="1" x14ac:dyDescent="0.2">
      <c r="A810" s="41" t="s">
        <v>175</v>
      </c>
      <c r="B810" s="41" t="s">
        <v>174</v>
      </c>
      <c r="C810" s="40"/>
      <c r="D810" s="39"/>
      <c r="E810" s="38">
        <f t="shared" si="16"/>
        <v>0</v>
      </c>
    </row>
    <row r="811" spans="1:5" ht="14.25" hidden="1" customHeight="1" outlineLevel="1" x14ac:dyDescent="0.2">
      <c r="A811" s="41" t="s">
        <v>461</v>
      </c>
      <c r="B811" s="41" t="s">
        <v>460</v>
      </c>
      <c r="C811" s="40"/>
      <c r="D811" s="39"/>
      <c r="E811" s="38">
        <f t="shared" si="16"/>
        <v>0</v>
      </c>
    </row>
    <row r="812" spans="1:5" ht="14.25" hidden="1" customHeight="1" outlineLevel="1" x14ac:dyDescent="0.2">
      <c r="A812" s="41" t="s">
        <v>459</v>
      </c>
      <c r="B812" s="41" t="s">
        <v>458</v>
      </c>
      <c r="C812" s="40"/>
      <c r="D812" s="39"/>
      <c r="E812" s="38">
        <f t="shared" si="16"/>
        <v>0</v>
      </c>
    </row>
    <row r="813" spans="1:5" ht="14.25" hidden="1" customHeight="1" outlineLevel="1" x14ac:dyDescent="0.2">
      <c r="A813" s="41" t="s">
        <v>457</v>
      </c>
      <c r="B813" s="41" t="s">
        <v>456</v>
      </c>
      <c r="C813" s="40"/>
      <c r="D813" s="39"/>
      <c r="E813" s="38">
        <f t="shared" si="16"/>
        <v>0</v>
      </c>
    </row>
    <row r="814" spans="1:5" ht="14.25" hidden="1" customHeight="1" outlineLevel="1" x14ac:dyDescent="0.2">
      <c r="A814" s="41" t="s">
        <v>455</v>
      </c>
      <c r="B814" s="41" t="s">
        <v>454</v>
      </c>
      <c r="C814" s="40"/>
      <c r="D814" s="39"/>
      <c r="E814" s="38">
        <f t="shared" si="16"/>
        <v>0</v>
      </c>
    </row>
    <row r="815" spans="1:5" ht="14.25" hidden="1" customHeight="1" outlineLevel="1" x14ac:dyDescent="0.2">
      <c r="A815" s="41" t="s">
        <v>453</v>
      </c>
      <c r="B815" s="41" t="s">
        <v>452</v>
      </c>
      <c r="C815" s="40"/>
      <c r="D815" s="39"/>
      <c r="E815" s="38">
        <f t="shared" ref="E815:E878" si="17">IF(ISERROR(D815/C815*100),0,D815/C815*100)</f>
        <v>0</v>
      </c>
    </row>
    <row r="816" spans="1:5" ht="14.25" hidden="1" customHeight="1" outlineLevel="1" x14ac:dyDescent="0.2">
      <c r="A816" s="41" t="s">
        <v>451</v>
      </c>
      <c r="B816" s="41" t="s">
        <v>450</v>
      </c>
      <c r="C816" s="40"/>
      <c r="D816" s="39"/>
      <c r="E816" s="38">
        <f t="shared" si="17"/>
        <v>0</v>
      </c>
    </row>
    <row r="817" spans="1:5" ht="14.25" hidden="1" customHeight="1" outlineLevel="1" x14ac:dyDescent="0.2">
      <c r="A817" s="41" t="s">
        <v>449</v>
      </c>
      <c r="B817" s="41" t="s">
        <v>448</v>
      </c>
      <c r="C817" s="40"/>
      <c r="D817" s="39"/>
      <c r="E817" s="38">
        <f t="shared" si="17"/>
        <v>0</v>
      </c>
    </row>
    <row r="818" spans="1:5" ht="14.25" customHeight="1" collapsed="1" x14ac:dyDescent="0.2">
      <c r="A818" s="21">
        <v>3299</v>
      </c>
      <c r="B818" s="21" t="s">
        <v>173</v>
      </c>
      <c r="C818" s="13">
        <v>0</v>
      </c>
      <c r="D818" s="13"/>
      <c r="E818" s="49">
        <f t="shared" si="17"/>
        <v>0</v>
      </c>
    </row>
    <row r="819" spans="1:5" ht="14.25" hidden="1" customHeight="1" outlineLevel="1" x14ac:dyDescent="0.2">
      <c r="A819" s="50" t="s">
        <v>172</v>
      </c>
      <c r="B819" s="41" t="s">
        <v>171</v>
      </c>
      <c r="C819" s="40"/>
      <c r="D819" s="39"/>
      <c r="E819" s="38">
        <f t="shared" si="17"/>
        <v>0</v>
      </c>
    </row>
    <row r="820" spans="1:5" ht="14.25" hidden="1" customHeight="1" outlineLevel="1" x14ac:dyDescent="0.2">
      <c r="A820" s="41" t="s">
        <v>170</v>
      </c>
      <c r="B820" s="41" t="s">
        <v>169</v>
      </c>
      <c r="C820" s="40"/>
      <c r="D820" s="39"/>
      <c r="E820" s="38">
        <f t="shared" si="17"/>
        <v>0</v>
      </c>
    </row>
    <row r="821" spans="1:5" s="61" customFormat="1" ht="14.25" customHeight="1" collapsed="1" x14ac:dyDescent="0.2">
      <c r="A821" s="60">
        <v>34</v>
      </c>
      <c r="B821" s="11" t="s">
        <v>13</v>
      </c>
      <c r="C821" s="7">
        <f>C822</f>
        <v>0</v>
      </c>
      <c r="D821" s="7"/>
      <c r="E821" s="52">
        <f t="shared" si="17"/>
        <v>0</v>
      </c>
    </row>
    <row r="822" spans="1:5" s="61" customFormat="1" ht="14.25" customHeight="1" x14ac:dyDescent="0.2">
      <c r="A822" s="60">
        <v>343</v>
      </c>
      <c r="B822" s="53" t="s">
        <v>61</v>
      </c>
      <c r="C822" s="7">
        <f>C823+C829+C831+C834</f>
        <v>0</v>
      </c>
      <c r="D822" s="7"/>
      <c r="E822" s="52">
        <f t="shared" si="17"/>
        <v>0</v>
      </c>
    </row>
    <row r="823" spans="1:5" ht="14.25" customHeight="1" x14ac:dyDescent="0.2">
      <c r="A823" s="56">
        <v>3431</v>
      </c>
      <c r="B823" s="23" t="s">
        <v>62</v>
      </c>
      <c r="C823" s="6">
        <v>0</v>
      </c>
      <c r="D823" s="6"/>
      <c r="E823" s="49">
        <f t="shared" si="17"/>
        <v>0</v>
      </c>
    </row>
    <row r="824" spans="1:5" ht="14.25" hidden="1" customHeight="1" outlineLevel="1" x14ac:dyDescent="0.2">
      <c r="A824" s="41" t="s">
        <v>168</v>
      </c>
      <c r="B824" s="41" t="s">
        <v>167</v>
      </c>
      <c r="C824" s="40"/>
      <c r="D824" s="39"/>
      <c r="E824" s="38">
        <f t="shared" si="17"/>
        <v>0</v>
      </c>
    </row>
    <row r="825" spans="1:5" ht="14.25" hidden="1" customHeight="1" outlineLevel="1" x14ac:dyDescent="0.2">
      <c r="A825" s="41" t="s">
        <v>166</v>
      </c>
      <c r="B825" s="41" t="s">
        <v>165</v>
      </c>
      <c r="C825" s="40"/>
      <c r="D825" s="39"/>
      <c r="E825" s="38">
        <f t="shared" si="17"/>
        <v>0</v>
      </c>
    </row>
    <row r="826" spans="1:5" ht="14.25" hidden="1" customHeight="1" outlineLevel="1" x14ac:dyDescent="0.2">
      <c r="A826" s="41" t="s">
        <v>164</v>
      </c>
      <c r="B826" s="41" t="s">
        <v>163</v>
      </c>
      <c r="C826" s="40"/>
      <c r="D826" s="39"/>
      <c r="E826" s="38">
        <f t="shared" si="17"/>
        <v>0</v>
      </c>
    </row>
    <row r="827" spans="1:5" ht="14.25" hidden="1" customHeight="1" outlineLevel="1" x14ac:dyDescent="0.2">
      <c r="A827" s="41" t="s">
        <v>162</v>
      </c>
      <c r="B827" s="41" t="s">
        <v>161</v>
      </c>
      <c r="C827" s="40"/>
      <c r="D827" s="39"/>
      <c r="E827" s="38">
        <f t="shared" si="17"/>
        <v>0</v>
      </c>
    </row>
    <row r="828" spans="1:5" ht="14.25" hidden="1" customHeight="1" outlineLevel="1" x14ac:dyDescent="0.2">
      <c r="A828" s="41" t="s">
        <v>160</v>
      </c>
      <c r="B828" s="41" t="s">
        <v>159</v>
      </c>
      <c r="C828" s="40"/>
      <c r="D828" s="39"/>
      <c r="E828" s="38">
        <f t="shared" si="17"/>
        <v>0</v>
      </c>
    </row>
    <row r="829" spans="1:5" ht="14.25" customHeight="1" collapsed="1" x14ac:dyDescent="0.2">
      <c r="A829" s="56">
        <v>3432</v>
      </c>
      <c r="B829" s="23" t="s">
        <v>81</v>
      </c>
      <c r="C829" s="6">
        <v>0</v>
      </c>
      <c r="D829" s="6"/>
      <c r="E829" s="49">
        <f t="shared" si="17"/>
        <v>0</v>
      </c>
    </row>
    <row r="830" spans="1:5" ht="14.25" hidden="1" customHeight="1" outlineLevel="1" x14ac:dyDescent="0.2">
      <c r="A830" s="41" t="s">
        <v>156</v>
      </c>
      <c r="B830" s="41" t="s">
        <v>155</v>
      </c>
      <c r="C830" s="40"/>
      <c r="D830" s="39"/>
      <c r="E830" s="38">
        <f t="shared" si="17"/>
        <v>0</v>
      </c>
    </row>
    <row r="831" spans="1:5" ht="14.25" customHeight="1" collapsed="1" x14ac:dyDescent="0.2">
      <c r="A831" s="56">
        <v>3433</v>
      </c>
      <c r="B831" s="23" t="s">
        <v>63</v>
      </c>
      <c r="C831" s="6">
        <v>0</v>
      </c>
      <c r="D831" s="6"/>
      <c r="E831" s="49">
        <f t="shared" si="17"/>
        <v>0</v>
      </c>
    </row>
    <row r="832" spans="1:5" ht="14.25" hidden="1" customHeight="1" outlineLevel="1" x14ac:dyDescent="0.2">
      <c r="A832" s="41" t="s">
        <v>154</v>
      </c>
      <c r="B832" s="41" t="s">
        <v>153</v>
      </c>
      <c r="C832" s="40"/>
      <c r="D832" s="39"/>
      <c r="E832" s="38">
        <f t="shared" si="17"/>
        <v>0</v>
      </c>
    </row>
    <row r="833" spans="1:5" ht="14.25" hidden="1" customHeight="1" outlineLevel="1" x14ac:dyDescent="0.2">
      <c r="A833" s="41" t="s">
        <v>152</v>
      </c>
      <c r="B833" s="41" t="s">
        <v>151</v>
      </c>
      <c r="C833" s="40"/>
      <c r="D833" s="39"/>
      <c r="E833" s="38">
        <f t="shared" si="17"/>
        <v>0</v>
      </c>
    </row>
    <row r="834" spans="1:5" ht="14.25" customHeight="1" collapsed="1" x14ac:dyDescent="0.2">
      <c r="A834" s="56">
        <v>34349</v>
      </c>
      <c r="B834" s="23" t="s">
        <v>150</v>
      </c>
      <c r="C834" s="6">
        <v>0</v>
      </c>
      <c r="D834" s="6"/>
      <c r="E834" s="49">
        <f t="shared" si="17"/>
        <v>0</v>
      </c>
    </row>
    <row r="835" spans="1:5" ht="14.25" hidden="1" customHeight="1" outlineLevel="1" x14ac:dyDescent="0.2">
      <c r="A835" s="41" t="s">
        <v>149</v>
      </c>
      <c r="B835" s="41" t="s">
        <v>148</v>
      </c>
      <c r="C835" s="40"/>
      <c r="D835" s="39"/>
      <c r="E835" s="38">
        <f t="shared" si="17"/>
        <v>0</v>
      </c>
    </row>
    <row r="836" spans="1:5" s="61" customFormat="1" ht="27.75" customHeight="1" collapsed="1" x14ac:dyDescent="0.2">
      <c r="A836" s="59">
        <v>37</v>
      </c>
      <c r="B836" s="57" t="s">
        <v>147</v>
      </c>
      <c r="C836" s="7">
        <f>C837</f>
        <v>0</v>
      </c>
      <c r="D836" s="7"/>
      <c r="E836" s="52">
        <f t="shared" si="17"/>
        <v>0</v>
      </c>
    </row>
    <row r="837" spans="1:5" s="61" customFormat="1" ht="14.25" customHeight="1" x14ac:dyDescent="0.2">
      <c r="A837" s="10">
        <v>372</v>
      </c>
      <c r="B837" s="57" t="s">
        <v>90</v>
      </c>
      <c r="C837" s="7">
        <f>C838</f>
        <v>0</v>
      </c>
      <c r="D837" s="7"/>
      <c r="E837" s="52">
        <f t="shared" si="17"/>
        <v>0</v>
      </c>
    </row>
    <row r="838" spans="1:5" ht="14.25" customHeight="1" x14ac:dyDescent="0.2">
      <c r="A838" s="56">
        <v>3721</v>
      </c>
      <c r="B838" s="23" t="s">
        <v>89</v>
      </c>
      <c r="C838" s="6">
        <v>0</v>
      </c>
      <c r="D838" s="6"/>
      <c r="E838" s="49">
        <f t="shared" si="17"/>
        <v>0</v>
      </c>
    </row>
    <row r="839" spans="1:5" ht="14.25" hidden="1" customHeight="1" outlineLevel="1" x14ac:dyDescent="0.2">
      <c r="A839" s="41" t="s">
        <v>146</v>
      </c>
      <c r="B839" s="41" t="s">
        <v>145</v>
      </c>
      <c r="C839" s="40"/>
      <c r="D839" s="39"/>
      <c r="E839" s="38">
        <f t="shared" si="17"/>
        <v>0</v>
      </c>
    </row>
    <row r="840" spans="1:5" s="61" customFormat="1" ht="14.25" customHeight="1" collapsed="1" x14ac:dyDescent="0.2">
      <c r="A840" s="10">
        <v>38</v>
      </c>
      <c r="B840" s="58" t="s">
        <v>76</v>
      </c>
      <c r="C840" s="1">
        <f>C841</f>
        <v>0</v>
      </c>
      <c r="D840" s="1"/>
      <c r="E840" s="49">
        <f t="shared" si="17"/>
        <v>0</v>
      </c>
    </row>
    <row r="841" spans="1:5" s="61" customFormat="1" ht="14.25" customHeight="1" x14ac:dyDescent="0.2">
      <c r="A841" s="10">
        <v>383</v>
      </c>
      <c r="B841" s="57" t="s">
        <v>87</v>
      </c>
      <c r="C841" s="1">
        <f>C842</f>
        <v>0</v>
      </c>
      <c r="D841" s="1"/>
      <c r="E841" s="49">
        <f t="shared" si="17"/>
        <v>0</v>
      </c>
    </row>
    <row r="842" spans="1:5" s="70" customFormat="1" ht="14.25" customHeight="1" x14ac:dyDescent="0.2">
      <c r="A842" s="56">
        <v>3831</v>
      </c>
      <c r="B842" s="23" t="s">
        <v>144</v>
      </c>
      <c r="C842" s="15">
        <v>0</v>
      </c>
      <c r="D842" s="15"/>
      <c r="E842" s="55">
        <f t="shared" si="17"/>
        <v>0</v>
      </c>
    </row>
    <row r="843" spans="1:5" s="70" customFormat="1" ht="14.25" hidden="1" customHeight="1" outlineLevel="1" x14ac:dyDescent="0.2">
      <c r="A843" s="50" t="s">
        <v>143</v>
      </c>
      <c r="B843" s="41" t="s">
        <v>142</v>
      </c>
      <c r="C843" s="40"/>
      <c r="D843" s="39"/>
      <c r="E843" s="38">
        <f t="shared" si="17"/>
        <v>0</v>
      </c>
    </row>
    <row r="844" spans="1:5" s="70" customFormat="1" ht="14.25" hidden="1" customHeight="1" outlineLevel="1" x14ac:dyDescent="0.2">
      <c r="A844" s="50" t="s">
        <v>141</v>
      </c>
      <c r="B844" s="41" t="s">
        <v>140</v>
      </c>
      <c r="C844" s="40"/>
      <c r="D844" s="39"/>
      <c r="E844" s="38">
        <f t="shared" si="17"/>
        <v>0</v>
      </c>
    </row>
    <row r="845" spans="1:5" s="70" customFormat="1" ht="14.25" hidden="1" customHeight="1" outlineLevel="1" x14ac:dyDescent="0.2">
      <c r="A845" s="50" t="s">
        <v>139</v>
      </c>
      <c r="B845" s="41" t="s">
        <v>138</v>
      </c>
      <c r="C845" s="40"/>
      <c r="D845" s="39"/>
      <c r="E845" s="38">
        <f t="shared" si="17"/>
        <v>0</v>
      </c>
    </row>
    <row r="846" spans="1:5" s="70" customFormat="1" ht="14.25" hidden="1" customHeight="1" outlineLevel="1" x14ac:dyDescent="0.2">
      <c r="A846" s="50" t="s">
        <v>137</v>
      </c>
      <c r="B846" s="41" t="s">
        <v>136</v>
      </c>
      <c r="C846" s="40"/>
      <c r="D846" s="39"/>
      <c r="E846" s="38">
        <f t="shared" si="17"/>
        <v>0</v>
      </c>
    </row>
    <row r="847" spans="1:5" s="70" customFormat="1" ht="14.25" hidden="1" customHeight="1" outlineLevel="1" x14ac:dyDescent="0.2">
      <c r="A847" s="41" t="s">
        <v>135</v>
      </c>
      <c r="B847" s="41" t="s">
        <v>134</v>
      </c>
      <c r="C847" s="40"/>
      <c r="D847" s="39"/>
      <c r="E847" s="38">
        <f t="shared" si="17"/>
        <v>0</v>
      </c>
    </row>
    <row r="848" spans="1:5" s="70" customFormat="1" ht="14.25" hidden="1" customHeight="1" outlineLevel="1" x14ac:dyDescent="0.2">
      <c r="A848" s="41" t="s">
        <v>133</v>
      </c>
      <c r="B848" s="41" t="s">
        <v>132</v>
      </c>
      <c r="C848" s="40"/>
      <c r="D848" s="39"/>
      <c r="E848" s="38">
        <f t="shared" si="17"/>
        <v>0</v>
      </c>
    </row>
    <row r="849" spans="1:5" s="70" customFormat="1" ht="14.25" hidden="1" customHeight="1" outlineLevel="1" x14ac:dyDescent="0.2">
      <c r="A849" s="50" t="s">
        <v>131</v>
      </c>
      <c r="B849" s="41" t="s">
        <v>130</v>
      </c>
      <c r="C849" s="40"/>
      <c r="D849" s="39"/>
      <c r="E849" s="38">
        <f t="shared" si="17"/>
        <v>0</v>
      </c>
    </row>
    <row r="850" spans="1:5" s="70" customFormat="1" ht="14.25" hidden="1" customHeight="1" outlineLevel="1" x14ac:dyDescent="0.2">
      <c r="A850" s="50" t="s">
        <v>447</v>
      </c>
      <c r="B850" s="41" t="s">
        <v>446</v>
      </c>
      <c r="C850" s="40"/>
      <c r="D850" s="39"/>
      <c r="E850" s="38">
        <f t="shared" si="17"/>
        <v>0</v>
      </c>
    </row>
    <row r="851" spans="1:5" s="70" customFormat="1" ht="14.25" hidden="1" customHeight="1" outlineLevel="1" x14ac:dyDescent="0.2">
      <c r="A851" s="50" t="s">
        <v>445</v>
      </c>
      <c r="B851" s="41" t="s">
        <v>444</v>
      </c>
      <c r="C851" s="40"/>
      <c r="D851" s="39"/>
      <c r="E851" s="38">
        <f t="shared" si="17"/>
        <v>0</v>
      </c>
    </row>
    <row r="852" spans="1:5" s="70" customFormat="1" ht="14.25" hidden="1" customHeight="1" outlineLevel="1" x14ac:dyDescent="0.2">
      <c r="A852" s="41" t="s">
        <v>129</v>
      </c>
      <c r="B852" s="41" t="s">
        <v>128</v>
      </c>
      <c r="C852" s="40"/>
      <c r="D852" s="39"/>
      <c r="E852" s="38">
        <f t="shared" si="17"/>
        <v>0</v>
      </c>
    </row>
    <row r="853" spans="1:5" s="70" customFormat="1" ht="14.25" hidden="1" customHeight="1" outlineLevel="1" x14ac:dyDescent="0.2">
      <c r="A853" s="41" t="s">
        <v>127</v>
      </c>
      <c r="B853" s="41" t="s">
        <v>126</v>
      </c>
      <c r="C853" s="40"/>
      <c r="D853" s="39"/>
      <c r="E853" s="38">
        <f t="shared" si="17"/>
        <v>0</v>
      </c>
    </row>
    <row r="854" spans="1:5" s="70" customFormat="1" ht="14.25" hidden="1" customHeight="1" outlineLevel="1" x14ac:dyDescent="0.2">
      <c r="A854" s="41" t="s">
        <v>125</v>
      </c>
      <c r="B854" s="41" t="s">
        <v>124</v>
      </c>
      <c r="C854" s="40"/>
      <c r="D854" s="39"/>
      <c r="E854" s="38">
        <f t="shared" si="17"/>
        <v>0</v>
      </c>
    </row>
    <row r="855" spans="1:5" s="70" customFormat="1" ht="14.25" hidden="1" customHeight="1" outlineLevel="1" x14ac:dyDescent="0.2">
      <c r="A855" s="41" t="s">
        <v>123</v>
      </c>
      <c r="B855" s="41" t="s">
        <v>122</v>
      </c>
      <c r="C855" s="40"/>
      <c r="D855" s="39"/>
      <c r="E855" s="38">
        <f t="shared" si="17"/>
        <v>0</v>
      </c>
    </row>
    <row r="856" spans="1:5" ht="14.25" customHeight="1" collapsed="1" x14ac:dyDescent="0.2">
      <c r="A856" s="53" t="s">
        <v>121</v>
      </c>
      <c r="B856" s="53" t="s">
        <v>120</v>
      </c>
      <c r="C856" s="7">
        <f>C857</f>
        <v>0</v>
      </c>
      <c r="D856" s="7"/>
      <c r="E856" s="52">
        <f t="shared" si="17"/>
        <v>0</v>
      </c>
    </row>
    <row r="857" spans="1:5" ht="14.25" customHeight="1" x14ac:dyDescent="0.2">
      <c r="A857" s="53">
        <v>4</v>
      </c>
      <c r="B857" s="12" t="s">
        <v>73</v>
      </c>
      <c r="C857" s="7">
        <f>C858</f>
        <v>0</v>
      </c>
      <c r="D857" s="7"/>
      <c r="E857" s="52">
        <f t="shared" si="17"/>
        <v>0</v>
      </c>
    </row>
    <row r="858" spans="1:5" ht="14.25" customHeight="1" x14ac:dyDescent="0.2">
      <c r="A858" s="53">
        <v>42</v>
      </c>
      <c r="B858" s="54" t="s">
        <v>14</v>
      </c>
      <c r="C858" s="7">
        <f>C859</f>
        <v>0</v>
      </c>
      <c r="D858" s="7"/>
      <c r="E858" s="52">
        <f t="shared" si="17"/>
        <v>0</v>
      </c>
    </row>
    <row r="859" spans="1:5" s="61" customFormat="1" ht="14.25" customHeight="1" x14ac:dyDescent="0.2">
      <c r="A859" s="53">
        <v>422</v>
      </c>
      <c r="B859" s="11" t="s">
        <v>19</v>
      </c>
      <c r="C859" s="7">
        <f>C860+C862+C864</f>
        <v>0</v>
      </c>
      <c r="D859" s="7"/>
      <c r="E859" s="52">
        <f t="shared" si="17"/>
        <v>0</v>
      </c>
    </row>
    <row r="860" spans="1:5" ht="14.25" customHeight="1" x14ac:dyDescent="0.2">
      <c r="A860" s="34" t="s">
        <v>15</v>
      </c>
      <c r="B860" s="4" t="s">
        <v>16</v>
      </c>
      <c r="C860" s="15">
        <v>0</v>
      </c>
      <c r="D860" s="15"/>
      <c r="E860" s="49">
        <f t="shared" si="17"/>
        <v>0</v>
      </c>
    </row>
    <row r="861" spans="1:5" ht="14.25" hidden="1" customHeight="1" outlineLevel="1" x14ac:dyDescent="0.2">
      <c r="A861" s="41" t="s">
        <v>119</v>
      </c>
      <c r="B861" s="41" t="s">
        <v>16</v>
      </c>
      <c r="C861" s="40"/>
      <c r="D861" s="39"/>
      <c r="E861" s="38">
        <f t="shared" si="17"/>
        <v>0</v>
      </c>
    </row>
    <row r="862" spans="1:5" ht="14.25" customHeight="1" collapsed="1" x14ac:dyDescent="0.2">
      <c r="A862" s="51" t="s">
        <v>17</v>
      </c>
      <c r="B862" s="51" t="s">
        <v>18</v>
      </c>
      <c r="C862" s="6">
        <v>0</v>
      </c>
      <c r="D862" s="6"/>
      <c r="E862" s="49">
        <f t="shared" si="17"/>
        <v>0</v>
      </c>
    </row>
    <row r="863" spans="1:5" ht="14.25" hidden="1" customHeight="1" outlineLevel="1" x14ac:dyDescent="0.2">
      <c r="A863" s="50" t="s">
        <v>118</v>
      </c>
      <c r="B863" s="41" t="s">
        <v>18</v>
      </c>
      <c r="C863" s="40"/>
      <c r="D863" s="39"/>
      <c r="E863" s="38">
        <f t="shared" si="17"/>
        <v>0</v>
      </c>
    </row>
    <row r="864" spans="1:5" ht="14.25" customHeight="1" collapsed="1" x14ac:dyDescent="0.2">
      <c r="A864" s="19">
        <v>4223</v>
      </c>
      <c r="B864" s="22" t="s">
        <v>42</v>
      </c>
      <c r="C864" s="6">
        <v>0</v>
      </c>
      <c r="D864" s="6"/>
      <c r="E864" s="49">
        <f t="shared" si="17"/>
        <v>0</v>
      </c>
    </row>
    <row r="865" spans="1:5" ht="14.25" hidden="1" customHeight="1" outlineLevel="1" x14ac:dyDescent="0.2">
      <c r="A865" s="41" t="s">
        <v>117</v>
      </c>
      <c r="B865" s="41" t="s">
        <v>42</v>
      </c>
      <c r="C865" s="40"/>
      <c r="D865" s="39"/>
      <c r="E865" s="38">
        <f t="shared" si="17"/>
        <v>0</v>
      </c>
    </row>
    <row r="866" spans="1:5" ht="14.25" customHeight="1" collapsed="1" x14ac:dyDescent="0.2">
      <c r="A866" s="53" t="s">
        <v>116</v>
      </c>
      <c r="B866" s="53" t="s">
        <v>115</v>
      </c>
      <c r="C866" s="7">
        <f>C867</f>
        <v>0</v>
      </c>
      <c r="D866" s="7"/>
      <c r="E866" s="52">
        <f t="shared" si="17"/>
        <v>0</v>
      </c>
    </row>
    <row r="867" spans="1:5" ht="14.25" customHeight="1" x14ac:dyDescent="0.2">
      <c r="A867" s="53">
        <v>4</v>
      </c>
      <c r="B867" s="12" t="s">
        <v>73</v>
      </c>
      <c r="C867" s="7">
        <f>C868+C872</f>
        <v>0</v>
      </c>
      <c r="D867" s="7"/>
      <c r="E867" s="52">
        <f t="shared" si="17"/>
        <v>0</v>
      </c>
    </row>
    <row r="868" spans="1:5" ht="14.25" customHeight="1" x14ac:dyDescent="0.2">
      <c r="A868" s="53">
        <v>41</v>
      </c>
      <c r="B868" s="12" t="s">
        <v>94</v>
      </c>
      <c r="C868" s="7">
        <f>C869</f>
        <v>0</v>
      </c>
      <c r="D868" s="7"/>
      <c r="E868" s="52">
        <f t="shared" si="17"/>
        <v>0</v>
      </c>
    </row>
    <row r="869" spans="1:5" ht="14.25" customHeight="1" x14ac:dyDescent="0.2">
      <c r="A869" s="53">
        <v>412</v>
      </c>
      <c r="B869" s="12" t="s">
        <v>95</v>
      </c>
      <c r="C869" s="7">
        <f>C870</f>
        <v>0</v>
      </c>
      <c r="D869" s="7"/>
      <c r="E869" s="52">
        <f t="shared" si="17"/>
        <v>0</v>
      </c>
    </row>
    <row r="870" spans="1:5" s="70" customFormat="1" ht="14.25" customHeight="1" x14ac:dyDescent="0.2">
      <c r="A870" s="19">
        <v>4123</v>
      </c>
      <c r="B870" s="71" t="s">
        <v>93</v>
      </c>
      <c r="C870" s="6">
        <v>0</v>
      </c>
      <c r="D870" s="6"/>
      <c r="E870" s="52">
        <f t="shared" si="17"/>
        <v>0</v>
      </c>
    </row>
    <row r="871" spans="1:5" s="70" customFormat="1" ht="14.25" hidden="1" customHeight="1" outlineLevel="1" x14ac:dyDescent="0.2">
      <c r="A871" s="41" t="s">
        <v>114</v>
      </c>
      <c r="B871" s="41" t="s">
        <v>93</v>
      </c>
      <c r="C871" s="40"/>
      <c r="D871" s="39"/>
      <c r="E871" s="38">
        <f t="shared" si="17"/>
        <v>0</v>
      </c>
    </row>
    <row r="872" spans="1:5" ht="14.25" customHeight="1" collapsed="1" x14ac:dyDescent="0.2">
      <c r="A872" s="53">
        <v>42</v>
      </c>
      <c r="B872" s="54" t="s">
        <v>14</v>
      </c>
      <c r="C872" s="7">
        <f>C873</f>
        <v>0</v>
      </c>
      <c r="D872" s="7"/>
      <c r="E872" s="52">
        <f t="shared" si="17"/>
        <v>0</v>
      </c>
    </row>
    <row r="873" spans="1:5" s="61" customFormat="1" ht="14.25" customHeight="1" x14ac:dyDescent="0.2">
      <c r="A873" s="53">
        <v>426</v>
      </c>
      <c r="B873" s="24" t="s">
        <v>21</v>
      </c>
      <c r="C873" s="7">
        <f>C874</f>
        <v>0</v>
      </c>
      <c r="D873" s="7"/>
      <c r="E873" s="52">
        <f t="shared" si="17"/>
        <v>0</v>
      </c>
    </row>
    <row r="874" spans="1:5" ht="14.25" customHeight="1" x14ac:dyDescent="0.2">
      <c r="A874" s="51" t="s">
        <v>113</v>
      </c>
      <c r="B874" s="64" t="s">
        <v>0</v>
      </c>
      <c r="C874" s="15">
        <v>0</v>
      </c>
      <c r="D874" s="15"/>
      <c r="E874" s="49">
        <f t="shared" si="17"/>
        <v>0</v>
      </c>
    </row>
    <row r="875" spans="1:5" ht="14.25" hidden="1" customHeight="1" outlineLevel="1" x14ac:dyDescent="0.2">
      <c r="A875" s="41" t="s">
        <v>112</v>
      </c>
      <c r="B875" s="41" t="s">
        <v>111</v>
      </c>
      <c r="C875" s="40"/>
      <c r="D875" s="39"/>
      <c r="E875" s="38">
        <f t="shared" si="17"/>
        <v>0</v>
      </c>
    </row>
    <row r="876" spans="1:5" ht="14.25" customHeight="1" collapsed="1" x14ac:dyDescent="0.2">
      <c r="A876" s="51"/>
      <c r="B876" s="51"/>
      <c r="C876" s="15"/>
      <c r="D876" s="15"/>
      <c r="E876" s="49">
        <f t="shared" si="17"/>
        <v>0</v>
      </c>
    </row>
    <row r="877" spans="1:5" ht="14.25" customHeight="1" x14ac:dyDescent="0.2">
      <c r="A877" s="53" t="s">
        <v>443</v>
      </c>
      <c r="B877" s="58" t="s">
        <v>442</v>
      </c>
      <c r="C877" s="7">
        <f>SUM(C878)</f>
        <v>0</v>
      </c>
      <c r="D877" s="7"/>
      <c r="E877" s="49">
        <f t="shared" si="17"/>
        <v>0</v>
      </c>
    </row>
    <row r="878" spans="1:5" ht="14.25" customHeight="1" x14ac:dyDescent="0.2">
      <c r="A878" s="53">
        <v>4</v>
      </c>
      <c r="B878" s="12" t="s">
        <v>73</v>
      </c>
      <c r="C878" s="7">
        <f>SUM(C879)</f>
        <v>0</v>
      </c>
      <c r="D878" s="7"/>
      <c r="E878" s="49">
        <f t="shared" si="17"/>
        <v>0</v>
      </c>
    </row>
    <row r="879" spans="1:5" ht="14.25" customHeight="1" x14ac:dyDescent="0.2">
      <c r="A879" s="53">
        <v>42</v>
      </c>
      <c r="B879" s="54" t="s">
        <v>14</v>
      </c>
      <c r="C879" s="7">
        <f>SUM(C880)</f>
        <v>0</v>
      </c>
      <c r="D879" s="7"/>
      <c r="E879" s="49">
        <f t="shared" ref="E879:E942" si="18">IF(ISERROR(D879/C879*100),0,D879/C879*100)</f>
        <v>0</v>
      </c>
    </row>
    <row r="880" spans="1:5" s="61" customFormat="1" ht="14.25" customHeight="1" x14ac:dyDescent="0.2">
      <c r="A880" s="53">
        <v>423</v>
      </c>
      <c r="B880" s="24" t="s">
        <v>20</v>
      </c>
      <c r="C880" s="7">
        <f>SUM(C881)</f>
        <v>0</v>
      </c>
      <c r="D880" s="7"/>
      <c r="E880" s="49">
        <f t="shared" si="18"/>
        <v>0</v>
      </c>
    </row>
    <row r="881" spans="1:5" ht="14.25" customHeight="1" x14ac:dyDescent="0.2">
      <c r="A881" s="63" t="s">
        <v>441</v>
      </c>
      <c r="B881" s="51" t="s">
        <v>440</v>
      </c>
      <c r="C881" s="6">
        <v>0</v>
      </c>
      <c r="D881" s="6"/>
      <c r="E881" s="49">
        <f t="shared" si="18"/>
        <v>0</v>
      </c>
    </row>
    <row r="882" spans="1:5" ht="14.25" customHeight="1" x14ac:dyDescent="0.2">
      <c r="A882" s="63"/>
      <c r="B882" s="51"/>
      <c r="D882" s="6"/>
      <c r="E882" s="49">
        <f t="shared" si="18"/>
        <v>0</v>
      </c>
    </row>
    <row r="883" spans="1:5" s="61" customFormat="1" ht="22.5" customHeight="1" x14ac:dyDescent="0.25">
      <c r="A883" s="69"/>
      <c r="B883" s="68" t="s">
        <v>88</v>
      </c>
      <c r="C883" s="1">
        <f>C884</f>
        <v>334254.74900000001</v>
      </c>
      <c r="D883" s="1"/>
      <c r="E883" s="52">
        <f t="shared" si="18"/>
        <v>0</v>
      </c>
    </row>
    <row r="884" spans="1:5" s="61" customFormat="1" ht="14.25" customHeight="1" x14ac:dyDescent="0.2">
      <c r="A884" s="10">
        <v>103</v>
      </c>
      <c r="B884" s="9" t="s">
        <v>439</v>
      </c>
      <c r="C884" s="7">
        <f>C886+C1104+C1094</f>
        <v>334254.74900000001</v>
      </c>
      <c r="D884" s="7"/>
      <c r="E884" s="52">
        <f t="shared" si="18"/>
        <v>0</v>
      </c>
    </row>
    <row r="885" spans="1:5" ht="14.25" customHeight="1" x14ac:dyDescent="0.2">
      <c r="A885" s="19"/>
      <c r="B885" s="19"/>
      <c r="D885" s="6"/>
      <c r="E885" s="52">
        <f t="shared" si="18"/>
        <v>0</v>
      </c>
    </row>
    <row r="886" spans="1:5" s="61" customFormat="1" ht="14.25" customHeight="1" x14ac:dyDescent="0.2">
      <c r="A886" s="60" t="s">
        <v>438</v>
      </c>
      <c r="B886" s="5" t="s">
        <v>437</v>
      </c>
      <c r="C886" s="1">
        <f>C887</f>
        <v>329379.74900000001</v>
      </c>
      <c r="D886" s="1"/>
      <c r="E886" s="52">
        <f t="shared" si="18"/>
        <v>0</v>
      </c>
    </row>
    <row r="887" spans="1:5" ht="14.25" customHeight="1" x14ac:dyDescent="0.2">
      <c r="A887" s="60">
        <v>3</v>
      </c>
      <c r="B887" s="67" t="s">
        <v>66</v>
      </c>
      <c r="C887" s="7">
        <f>C888+C940+C1060+C1076+C1080</f>
        <v>329379.74900000001</v>
      </c>
      <c r="D887" s="7"/>
      <c r="E887" s="52">
        <f t="shared" si="18"/>
        <v>0</v>
      </c>
    </row>
    <row r="888" spans="1:5" ht="14.25" customHeight="1" x14ac:dyDescent="0.2">
      <c r="A888" s="60">
        <v>31</v>
      </c>
      <c r="B888" s="53" t="s">
        <v>43</v>
      </c>
      <c r="C888" s="66">
        <f>C889+C910+C929</f>
        <v>238779.01200000002</v>
      </c>
      <c r="D888" s="66"/>
      <c r="E888" s="52">
        <f t="shared" si="18"/>
        <v>0</v>
      </c>
    </row>
    <row r="889" spans="1:5" s="61" customFormat="1" ht="14.25" customHeight="1" x14ac:dyDescent="0.2">
      <c r="A889" s="60">
        <v>311</v>
      </c>
      <c r="B889" s="53" t="s">
        <v>436</v>
      </c>
      <c r="C889" s="1">
        <f>C890</f>
        <v>191447.11200000002</v>
      </c>
      <c r="D889" s="1"/>
      <c r="E889" s="52">
        <f t="shared" si="18"/>
        <v>0</v>
      </c>
    </row>
    <row r="890" spans="1:5" ht="14.25" customHeight="1" x14ac:dyDescent="0.2">
      <c r="A890" s="19">
        <v>3111</v>
      </c>
      <c r="B890" s="19" t="s">
        <v>44</v>
      </c>
      <c r="C890" s="6">
        <v>191447.11200000002</v>
      </c>
      <c r="D890" s="15"/>
      <c r="E890" s="49">
        <f t="shared" si="18"/>
        <v>0</v>
      </c>
    </row>
    <row r="891" spans="1:5" ht="14.25" hidden="1" customHeight="1" outlineLevel="1" x14ac:dyDescent="0.2">
      <c r="A891" s="41" t="s">
        <v>435</v>
      </c>
      <c r="B891" s="41" t="s">
        <v>434</v>
      </c>
      <c r="C891" s="40"/>
      <c r="D891" s="39"/>
      <c r="E891" s="38">
        <f t="shared" si="18"/>
        <v>0</v>
      </c>
    </row>
    <row r="892" spans="1:5" ht="14.25" hidden="1" customHeight="1" outlineLevel="1" x14ac:dyDescent="0.2">
      <c r="A892" s="41" t="s">
        <v>433</v>
      </c>
      <c r="B892" s="41" t="s">
        <v>432</v>
      </c>
      <c r="C892" s="40"/>
      <c r="D892" s="39"/>
      <c r="E892" s="38">
        <f t="shared" si="18"/>
        <v>0</v>
      </c>
    </row>
    <row r="893" spans="1:5" ht="14.25" hidden="1" customHeight="1" outlineLevel="1" x14ac:dyDescent="0.2">
      <c r="A893" s="41" t="s">
        <v>431</v>
      </c>
      <c r="B893" s="41" t="s">
        <v>430</v>
      </c>
      <c r="C893" s="40"/>
      <c r="D893" s="39"/>
      <c r="E893" s="38">
        <f t="shared" si="18"/>
        <v>0</v>
      </c>
    </row>
    <row r="894" spans="1:5" ht="14.25" hidden="1" customHeight="1" outlineLevel="1" x14ac:dyDescent="0.2">
      <c r="A894" s="41" t="s">
        <v>429</v>
      </c>
      <c r="B894" s="41" t="s">
        <v>428</v>
      </c>
      <c r="C894" s="40"/>
      <c r="D894" s="39"/>
      <c r="E894" s="38">
        <f t="shared" si="18"/>
        <v>0</v>
      </c>
    </row>
    <row r="895" spans="1:5" ht="14.25" hidden="1" customHeight="1" outlineLevel="1" x14ac:dyDescent="0.2">
      <c r="A895" s="41" t="s">
        <v>427</v>
      </c>
      <c r="B895" s="41" t="s">
        <v>426</v>
      </c>
      <c r="C895" s="40"/>
      <c r="D895" s="39"/>
      <c r="E895" s="38">
        <f t="shared" si="18"/>
        <v>0</v>
      </c>
    </row>
    <row r="896" spans="1:5" ht="14.25" hidden="1" customHeight="1" outlineLevel="1" x14ac:dyDescent="0.2">
      <c r="A896" s="41" t="s">
        <v>425</v>
      </c>
      <c r="B896" s="41" t="s">
        <v>424</v>
      </c>
      <c r="C896" s="40"/>
      <c r="D896" s="39"/>
      <c r="E896" s="38">
        <f t="shared" si="18"/>
        <v>0</v>
      </c>
    </row>
    <row r="897" spans="1:5" ht="14.25" hidden="1" customHeight="1" outlineLevel="1" x14ac:dyDescent="0.2">
      <c r="A897" s="41" t="s">
        <v>423</v>
      </c>
      <c r="B897" s="41" t="s">
        <v>422</v>
      </c>
      <c r="C897" s="40"/>
      <c r="D897" s="39"/>
      <c r="E897" s="38">
        <f t="shared" si="18"/>
        <v>0</v>
      </c>
    </row>
    <row r="898" spans="1:5" ht="14.25" hidden="1" customHeight="1" outlineLevel="1" x14ac:dyDescent="0.2">
      <c r="A898" s="41" t="s">
        <v>421</v>
      </c>
      <c r="B898" s="41" t="s">
        <v>420</v>
      </c>
      <c r="C898" s="40"/>
      <c r="D898" s="39"/>
      <c r="E898" s="38">
        <f t="shared" si="18"/>
        <v>0</v>
      </c>
    </row>
    <row r="899" spans="1:5" ht="14.25" hidden="1" customHeight="1" outlineLevel="1" x14ac:dyDescent="0.2">
      <c r="A899" s="41" t="s">
        <v>419</v>
      </c>
      <c r="B899" s="41" t="s">
        <v>418</v>
      </c>
      <c r="C899" s="40"/>
      <c r="D899" s="39"/>
      <c r="E899" s="38">
        <f t="shared" si="18"/>
        <v>0</v>
      </c>
    </row>
    <row r="900" spans="1:5" ht="14.25" hidden="1" customHeight="1" outlineLevel="1" x14ac:dyDescent="0.2">
      <c r="A900" s="41" t="s">
        <v>417</v>
      </c>
      <c r="B900" s="41" t="s">
        <v>416</v>
      </c>
      <c r="C900" s="40"/>
      <c r="D900" s="39"/>
      <c r="E900" s="38">
        <f t="shared" si="18"/>
        <v>0</v>
      </c>
    </row>
    <row r="901" spans="1:5" ht="14.25" hidden="1" customHeight="1" outlineLevel="1" x14ac:dyDescent="0.2">
      <c r="A901" s="41" t="s">
        <v>415</v>
      </c>
      <c r="B901" s="41" t="s">
        <v>414</v>
      </c>
      <c r="C901" s="40"/>
      <c r="D901" s="39"/>
      <c r="E901" s="38">
        <f t="shared" si="18"/>
        <v>0</v>
      </c>
    </row>
    <row r="902" spans="1:5" ht="14.25" hidden="1" customHeight="1" outlineLevel="1" x14ac:dyDescent="0.2">
      <c r="A902" s="41" t="s">
        <v>413</v>
      </c>
      <c r="B902" s="41" t="s">
        <v>412</v>
      </c>
      <c r="C902" s="40"/>
      <c r="D902" s="39"/>
      <c r="E902" s="38">
        <f t="shared" si="18"/>
        <v>0</v>
      </c>
    </row>
    <row r="903" spans="1:5" ht="14.25" hidden="1" customHeight="1" outlineLevel="1" x14ac:dyDescent="0.2">
      <c r="A903" s="41" t="s">
        <v>411</v>
      </c>
      <c r="B903" s="41" t="s">
        <v>410</v>
      </c>
      <c r="C903" s="40"/>
      <c r="D903" s="39"/>
      <c r="E903" s="38">
        <f t="shared" si="18"/>
        <v>0</v>
      </c>
    </row>
    <row r="904" spans="1:5" ht="14.25" hidden="1" customHeight="1" outlineLevel="1" x14ac:dyDescent="0.2">
      <c r="A904" s="41" t="s">
        <v>409</v>
      </c>
      <c r="B904" s="41" t="s">
        <v>408</v>
      </c>
      <c r="C904" s="40"/>
      <c r="D904" s="39"/>
      <c r="E904" s="38">
        <f t="shared" si="18"/>
        <v>0</v>
      </c>
    </row>
    <row r="905" spans="1:5" ht="14.25" hidden="1" customHeight="1" outlineLevel="1" x14ac:dyDescent="0.2">
      <c r="A905" s="41" t="s">
        <v>407</v>
      </c>
      <c r="B905" s="41" t="s">
        <v>406</v>
      </c>
      <c r="C905" s="40"/>
      <c r="D905" s="39"/>
      <c r="E905" s="38">
        <f t="shared" si="18"/>
        <v>0</v>
      </c>
    </row>
    <row r="906" spans="1:5" ht="14.25" hidden="1" customHeight="1" outlineLevel="1" x14ac:dyDescent="0.2">
      <c r="A906" s="41" t="s">
        <v>405</v>
      </c>
      <c r="B906" s="41" t="s">
        <v>404</v>
      </c>
      <c r="C906" s="40"/>
      <c r="D906" s="39"/>
      <c r="E906" s="38">
        <f t="shared" si="18"/>
        <v>0</v>
      </c>
    </row>
    <row r="907" spans="1:5" ht="14.25" hidden="1" customHeight="1" outlineLevel="1" x14ac:dyDescent="0.2">
      <c r="A907" s="41" t="s">
        <v>403</v>
      </c>
      <c r="B907" s="41" t="s">
        <v>402</v>
      </c>
      <c r="C907" s="40"/>
      <c r="D907" s="39"/>
      <c r="E907" s="38">
        <f t="shared" si="18"/>
        <v>0</v>
      </c>
    </row>
    <row r="908" spans="1:5" ht="14.25" hidden="1" customHeight="1" outlineLevel="1" x14ac:dyDescent="0.2">
      <c r="A908" s="41" t="s">
        <v>401</v>
      </c>
      <c r="B908" s="41" t="s">
        <v>400</v>
      </c>
      <c r="C908" s="40"/>
      <c r="D908" s="39"/>
      <c r="E908" s="38">
        <f t="shared" si="18"/>
        <v>0</v>
      </c>
    </row>
    <row r="909" spans="1:5" ht="14.25" hidden="1" customHeight="1" outlineLevel="1" x14ac:dyDescent="0.2">
      <c r="A909" s="41" t="s">
        <v>399</v>
      </c>
      <c r="B909" s="41" t="s">
        <v>398</v>
      </c>
      <c r="C909" s="40"/>
      <c r="D909" s="39"/>
      <c r="E909" s="38">
        <f t="shared" si="18"/>
        <v>0</v>
      </c>
    </row>
    <row r="910" spans="1:5" ht="14.25" customHeight="1" collapsed="1" x14ac:dyDescent="0.2">
      <c r="A910" s="53">
        <v>312</v>
      </c>
      <c r="B910" s="53" t="s">
        <v>45</v>
      </c>
      <c r="C910" s="14">
        <f>C911</f>
        <v>9018.9000000000015</v>
      </c>
      <c r="D910" s="14"/>
      <c r="E910" s="52">
        <f t="shared" si="18"/>
        <v>0</v>
      </c>
    </row>
    <row r="911" spans="1:5" ht="14.25" customHeight="1" x14ac:dyDescent="0.2">
      <c r="A911" s="19">
        <v>3121</v>
      </c>
      <c r="B911" s="19" t="s">
        <v>45</v>
      </c>
      <c r="C911" s="6">
        <v>9018.9000000000015</v>
      </c>
      <c r="D911" s="15"/>
      <c r="E911" s="49">
        <f t="shared" si="18"/>
        <v>0</v>
      </c>
    </row>
    <row r="912" spans="1:5" ht="14.25" hidden="1" customHeight="1" outlineLevel="1" x14ac:dyDescent="0.2">
      <c r="A912" s="50" t="s">
        <v>397</v>
      </c>
      <c r="B912" s="41" t="s">
        <v>388</v>
      </c>
      <c r="C912" s="40"/>
      <c r="D912" s="39"/>
      <c r="E912" s="38">
        <f t="shared" si="18"/>
        <v>0</v>
      </c>
    </row>
    <row r="913" spans="1:5" ht="14.25" hidden="1" customHeight="1" outlineLevel="1" x14ac:dyDescent="0.2">
      <c r="A913" s="50" t="s">
        <v>396</v>
      </c>
      <c r="B913" s="41" t="s">
        <v>384</v>
      </c>
      <c r="C913" s="40"/>
      <c r="D913" s="39"/>
      <c r="E913" s="38">
        <f t="shared" si="18"/>
        <v>0</v>
      </c>
    </row>
    <row r="914" spans="1:5" ht="14.25" hidden="1" customHeight="1" outlineLevel="1" x14ac:dyDescent="0.2">
      <c r="A914" s="41" t="s">
        <v>395</v>
      </c>
      <c r="B914" s="41" t="s">
        <v>394</v>
      </c>
      <c r="C914" s="40"/>
      <c r="D914" s="39"/>
      <c r="E914" s="38">
        <f t="shared" si="18"/>
        <v>0</v>
      </c>
    </row>
    <row r="915" spans="1:5" ht="14.25" hidden="1" customHeight="1" outlineLevel="1" x14ac:dyDescent="0.2">
      <c r="A915" s="50" t="s">
        <v>393</v>
      </c>
      <c r="B915" s="41" t="s">
        <v>392</v>
      </c>
      <c r="C915" s="40"/>
      <c r="D915" s="39"/>
      <c r="E915" s="38">
        <f t="shared" si="18"/>
        <v>0</v>
      </c>
    </row>
    <row r="916" spans="1:5" ht="14.25" hidden="1" customHeight="1" outlineLevel="1" x14ac:dyDescent="0.2">
      <c r="A916" s="50" t="s">
        <v>391</v>
      </c>
      <c r="B916" s="41" t="s">
        <v>390</v>
      </c>
      <c r="C916" s="40"/>
      <c r="D916" s="39"/>
      <c r="E916" s="38">
        <f t="shared" si="18"/>
        <v>0</v>
      </c>
    </row>
    <row r="917" spans="1:5" ht="14.25" hidden="1" customHeight="1" outlineLevel="1" x14ac:dyDescent="0.2">
      <c r="A917" s="50" t="s">
        <v>389</v>
      </c>
      <c r="B917" s="41" t="s">
        <v>388</v>
      </c>
      <c r="C917" s="40"/>
      <c r="D917" s="39"/>
      <c r="E917" s="38">
        <f t="shared" si="18"/>
        <v>0</v>
      </c>
    </row>
    <row r="918" spans="1:5" ht="14.25" hidden="1" customHeight="1" outlineLevel="1" x14ac:dyDescent="0.2">
      <c r="A918" s="50" t="s">
        <v>387</v>
      </c>
      <c r="B918" s="41" t="s">
        <v>386</v>
      </c>
      <c r="C918" s="40"/>
      <c r="D918" s="39"/>
      <c r="E918" s="38">
        <f t="shared" si="18"/>
        <v>0</v>
      </c>
    </row>
    <row r="919" spans="1:5" ht="14.25" hidden="1" customHeight="1" outlineLevel="1" x14ac:dyDescent="0.2">
      <c r="A919" s="41" t="s">
        <v>385</v>
      </c>
      <c r="B919" s="41" t="s">
        <v>384</v>
      </c>
      <c r="C919" s="40"/>
      <c r="D919" s="39"/>
      <c r="E919" s="38">
        <f t="shared" si="18"/>
        <v>0</v>
      </c>
    </row>
    <row r="920" spans="1:5" ht="14.25" hidden="1" customHeight="1" outlineLevel="1" x14ac:dyDescent="0.2">
      <c r="A920" s="41" t="s">
        <v>383</v>
      </c>
      <c r="B920" s="41" t="s">
        <v>382</v>
      </c>
      <c r="C920" s="40"/>
      <c r="D920" s="39"/>
      <c r="E920" s="38">
        <f t="shared" si="18"/>
        <v>0</v>
      </c>
    </row>
    <row r="921" spans="1:5" ht="14.25" hidden="1" customHeight="1" outlineLevel="1" x14ac:dyDescent="0.2">
      <c r="A921" s="41" t="s">
        <v>381</v>
      </c>
      <c r="B921" s="41" t="s">
        <v>380</v>
      </c>
      <c r="C921" s="40"/>
      <c r="D921" s="39"/>
      <c r="E921" s="38">
        <f t="shared" si="18"/>
        <v>0</v>
      </c>
    </row>
    <row r="922" spans="1:5" ht="14.25" hidden="1" customHeight="1" outlineLevel="1" x14ac:dyDescent="0.2">
      <c r="A922" s="41" t="s">
        <v>379</v>
      </c>
      <c r="B922" s="41" t="s">
        <v>378</v>
      </c>
      <c r="C922" s="40"/>
      <c r="D922" s="39"/>
      <c r="E922" s="38">
        <f t="shared" si="18"/>
        <v>0</v>
      </c>
    </row>
    <row r="923" spans="1:5" ht="14.25" hidden="1" customHeight="1" outlineLevel="1" x14ac:dyDescent="0.2">
      <c r="A923" s="41" t="s">
        <v>377</v>
      </c>
      <c r="B923" s="41" t="s">
        <v>376</v>
      </c>
      <c r="C923" s="40"/>
      <c r="D923" s="39"/>
      <c r="E923" s="38">
        <f t="shared" si="18"/>
        <v>0</v>
      </c>
    </row>
    <row r="924" spans="1:5" ht="14.25" hidden="1" customHeight="1" outlineLevel="1" x14ac:dyDescent="0.2">
      <c r="A924" s="41" t="s">
        <v>375</v>
      </c>
      <c r="B924" s="41" t="s">
        <v>374</v>
      </c>
      <c r="C924" s="40"/>
      <c r="D924" s="39"/>
      <c r="E924" s="38">
        <f t="shared" si="18"/>
        <v>0</v>
      </c>
    </row>
    <row r="925" spans="1:5" ht="14.25" hidden="1" customHeight="1" outlineLevel="1" x14ac:dyDescent="0.2">
      <c r="A925" s="41" t="s">
        <v>373</v>
      </c>
      <c r="B925" s="41" t="s">
        <v>372</v>
      </c>
      <c r="C925" s="40"/>
      <c r="D925" s="39"/>
      <c r="E925" s="38">
        <f t="shared" si="18"/>
        <v>0</v>
      </c>
    </row>
    <row r="926" spans="1:5" ht="14.25" hidden="1" customHeight="1" outlineLevel="1" x14ac:dyDescent="0.2">
      <c r="A926" s="41" t="s">
        <v>371</v>
      </c>
      <c r="B926" s="41" t="s">
        <v>370</v>
      </c>
      <c r="C926" s="40"/>
      <c r="D926" s="39"/>
      <c r="E926" s="38">
        <f t="shared" si="18"/>
        <v>0</v>
      </c>
    </row>
    <row r="927" spans="1:5" ht="14.25" hidden="1" customHeight="1" outlineLevel="1" x14ac:dyDescent="0.2">
      <c r="A927" s="50"/>
      <c r="B927" s="41"/>
      <c r="C927" s="40"/>
      <c r="D927" s="39"/>
      <c r="E927" s="38">
        <f t="shared" si="18"/>
        <v>0</v>
      </c>
    </row>
    <row r="928" spans="1:5" ht="14.25" hidden="1" customHeight="1" outlineLevel="1" x14ac:dyDescent="0.2">
      <c r="A928" s="41"/>
      <c r="B928" s="41"/>
      <c r="C928" s="40"/>
      <c r="D928" s="39"/>
      <c r="E928" s="38">
        <f t="shared" si="18"/>
        <v>0</v>
      </c>
    </row>
    <row r="929" spans="1:5" s="61" customFormat="1" ht="14.25" customHeight="1" collapsed="1" x14ac:dyDescent="0.2">
      <c r="A929" s="53">
        <v>313</v>
      </c>
      <c r="B929" s="60" t="s">
        <v>46</v>
      </c>
      <c r="C929" s="14">
        <f>C934+C938+C930</f>
        <v>38313</v>
      </c>
      <c r="D929" s="14"/>
      <c r="E929" s="52">
        <f t="shared" si="18"/>
        <v>0</v>
      </c>
    </row>
    <row r="930" spans="1:5" s="61" customFormat="1" ht="14.25" customHeight="1" x14ac:dyDescent="0.2">
      <c r="A930" s="65">
        <v>3131</v>
      </c>
      <c r="B930" s="65" t="s">
        <v>108</v>
      </c>
      <c r="C930" s="6">
        <v>0</v>
      </c>
      <c r="D930" s="15"/>
      <c r="E930" s="49">
        <f t="shared" si="18"/>
        <v>0</v>
      </c>
    </row>
    <row r="931" spans="1:5" s="61" customFormat="1" ht="14.25" hidden="1" customHeight="1" outlineLevel="1" x14ac:dyDescent="0.2">
      <c r="A931" s="41" t="s">
        <v>369</v>
      </c>
      <c r="B931" s="41" t="s">
        <v>368</v>
      </c>
      <c r="C931" s="40"/>
      <c r="D931" s="39"/>
      <c r="E931" s="38">
        <f t="shared" si="18"/>
        <v>0</v>
      </c>
    </row>
    <row r="932" spans="1:5" s="61" customFormat="1" ht="14.25" hidden="1" customHeight="1" outlineLevel="1" x14ac:dyDescent="0.2">
      <c r="A932" s="41" t="s">
        <v>367</v>
      </c>
      <c r="B932" s="41" t="s">
        <v>366</v>
      </c>
      <c r="C932" s="40"/>
      <c r="D932" s="39"/>
      <c r="E932" s="38">
        <f t="shared" si="18"/>
        <v>0</v>
      </c>
    </row>
    <row r="933" spans="1:5" s="61" customFormat="1" ht="14.25" hidden="1" customHeight="1" outlineLevel="1" x14ac:dyDescent="0.2">
      <c r="A933" s="41" t="s">
        <v>365</v>
      </c>
      <c r="B933" s="41" t="s">
        <v>364</v>
      </c>
      <c r="C933" s="40"/>
      <c r="D933" s="39"/>
      <c r="E933" s="38">
        <f t="shared" si="18"/>
        <v>0</v>
      </c>
    </row>
    <row r="934" spans="1:5" ht="14.25" customHeight="1" collapsed="1" x14ac:dyDescent="0.2">
      <c r="A934" s="19">
        <v>3132</v>
      </c>
      <c r="B934" s="19" t="s">
        <v>79</v>
      </c>
      <c r="C934" s="6">
        <v>32571</v>
      </c>
      <c r="D934" s="15"/>
      <c r="E934" s="49">
        <f t="shared" si="18"/>
        <v>0</v>
      </c>
    </row>
    <row r="935" spans="1:5" ht="14.25" hidden="1" customHeight="1" outlineLevel="1" x14ac:dyDescent="0.2">
      <c r="A935" s="41" t="s">
        <v>363</v>
      </c>
      <c r="B935" s="41" t="s">
        <v>362</v>
      </c>
      <c r="C935" s="40"/>
      <c r="D935" s="39"/>
      <c r="E935" s="38">
        <f t="shared" si="18"/>
        <v>0</v>
      </c>
    </row>
    <row r="936" spans="1:5" ht="14.25" hidden="1" customHeight="1" outlineLevel="1" x14ac:dyDescent="0.2">
      <c r="A936" s="41" t="s">
        <v>361</v>
      </c>
      <c r="B936" s="41" t="s">
        <v>360</v>
      </c>
      <c r="C936" s="40"/>
      <c r="D936" s="39"/>
      <c r="E936" s="38">
        <f t="shared" si="18"/>
        <v>0</v>
      </c>
    </row>
    <row r="937" spans="1:5" ht="14.25" hidden="1" customHeight="1" outlineLevel="1" x14ac:dyDescent="0.2">
      <c r="A937" s="41" t="s">
        <v>359</v>
      </c>
      <c r="B937" s="41" t="s">
        <v>358</v>
      </c>
      <c r="C937" s="40"/>
      <c r="D937" s="39"/>
      <c r="E937" s="38">
        <f t="shared" si="18"/>
        <v>0</v>
      </c>
    </row>
    <row r="938" spans="1:5" ht="14.25" customHeight="1" collapsed="1" x14ac:dyDescent="0.2">
      <c r="A938" s="19">
        <v>3133</v>
      </c>
      <c r="B938" s="19" t="s">
        <v>80</v>
      </c>
      <c r="C938" s="6">
        <v>5742</v>
      </c>
      <c r="D938" s="15"/>
      <c r="E938" s="49">
        <f t="shared" si="18"/>
        <v>0</v>
      </c>
    </row>
    <row r="939" spans="1:5" ht="14.25" hidden="1" customHeight="1" outlineLevel="1" x14ac:dyDescent="0.2">
      <c r="A939" s="41" t="s">
        <v>357</v>
      </c>
      <c r="B939" s="41" t="s">
        <v>356</v>
      </c>
      <c r="C939" s="40"/>
      <c r="D939" s="39"/>
      <c r="E939" s="38">
        <f t="shared" si="18"/>
        <v>0</v>
      </c>
    </row>
    <row r="940" spans="1:5" s="61" customFormat="1" ht="14.25" customHeight="1" collapsed="1" x14ac:dyDescent="0.2">
      <c r="A940" s="53">
        <v>32</v>
      </c>
      <c r="B940" s="11" t="s">
        <v>2</v>
      </c>
      <c r="C940" s="1">
        <f>C941+C985+C1045+C964</f>
        <v>81092.077000000005</v>
      </c>
      <c r="D940" s="14"/>
      <c r="E940" s="52">
        <f t="shared" si="18"/>
        <v>0</v>
      </c>
    </row>
    <row r="941" spans="1:5" s="61" customFormat="1" ht="14.25" customHeight="1" x14ac:dyDescent="0.2">
      <c r="A941" s="53">
        <v>321</v>
      </c>
      <c r="B941" s="11" t="s">
        <v>6</v>
      </c>
      <c r="C941" s="14">
        <f>C959+C961+C942</f>
        <v>20060.103000000003</v>
      </c>
      <c r="D941" s="14"/>
      <c r="E941" s="52">
        <f t="shared" si="18"/>
        <v>0</v>
      </c>
    </row>
    <row r="942" spans="1:5" s="61" customFormat="1" ht="14.25" customHeight="1" x14ac:dyDescent="0.2">
      <c r="A942" s="19">
        <v>3211</v>
      </c>
      <c r="B942" s="22" t="s">
        <v>47</v>
      </c>
      <c r="C942" s="6">
        <v>4809.6080000000002</v>
      </c>
      <c r="D942" s="6"/>
      <c r="E942" s="49">
        <f t="shared" si="18"/>
        <v>0</v>
      </c>
    </row>
    <row r="943" spans="1:5" s="61" customFormat="1" ht="14.25" hidden="1" customHeight="1" outlineLevel="1" x14ac:dyDescent="0.2">
      <c r="A943" s="41" t="s">
        <v>355</v>
      </c>
      <c r="B943" s="41" t="s">
        <v>354</v>
      </c>
      <c r="C943" s="40"/>
      <c r="D943" s="39"/>
      <c r="E943" s="38">
        <f t="shared" ref="E943:E1006" si="19">IF(ISERROR(D943/C943*100),0,D943/C943*100)</f>
        <v>0</v>
      </c>
    </row>
    <row r="944" spans="1:5" s="61" customFormat="1" ht="14.25" hidden="1" customHeight="1" outlineLevel="1" x14ac:dyDescent="0.2">
      <c r="A944" s="41" t="s">
        <v>353</v>
      </c>
      <c r="B944" s="41" t="s">
        <v>352</v>
      </c>
      <c r="C944" s="40"/>
      <c r="D944" s="39"/>
      <c r="E944" s="38">
        <f t="shared" si="19"/>
        <v>0</v>
      </c>
    </row>
    <row r="945" spans="1:5" s="61" customFormat="1" ht="14.25" hidden="1" customHeight="1" outlineLevel="1" x14ac:dyDescent="0.2">
      <c r="A945" s="41" t="s">
        <v>351</v>
      </c>
      <c r="B945" s="41" t="s">
        <v>350</v>
      </c>
      <c r="C945" s="40"/>
      <c r="D945" s="39"/>
      <c r="E945" s="38">
        <f t="shared" si="19"/>
        <v>0</v>
      </c>
    </row>
    <row r="946" spans="1:5" s="61" customFormat="1" ht="14.25" hidden="1" customHeight="1" outlineLevel="1" x14ac:dyDescent="0.2">
      <c r="A946" s="41" t="s">
        <v>349</v>
      </c>
      <c r="B946" s="41" t="s">
        <v>348</v>
      </c>
      <c r="C946" s="40"/>
      <c r="D946" s="39"/>
      <c r="E946" s="38">
        <f t="shared" si="19"/>
        <v>0</v>
      </c>
    </row>
    <row r="947" spans="1:5" s="61" customFormat="1" ht="14.25" hidden="1" customHeight="1" outlineLevel="1" x14ac:dyDescent="0.2">
      <c r="A947" s="41" t="s">
        <v>347</v>
      </c>
      <c r="B947" s="41" t="s">
        <v>346</v>
      </c>
      <c r="C947" s="40"/>
      <c r="D947" s="39"/>
      <c r="E947" s="38">
        <f t="shared" si="19"/>
        <v>0</v>
      </c>
    </row>
    <row r="948" spans="1:5" s="61" customFormat="1" ht="14.25" hidden="1" customHeight="1" outlineLevel="1" x14ac:dyDescent="0.2">
      <c r="A948" s="41" t="s">
        <v>345</v>
      </c>
      <c r="B948" s="41" t="s">
        <v>344</v>
      </c>
      <c r="C948" s="40"/>
      <c r="D948" s="39"/>
      <c r="E948" s="38">
        <f t="shared" si="19"/>
        <v>0</v>
      </c>
    </row>
    <row r="949" spans="1:5" s="61" customFormat="1" ht="14.25" hidden="1" customHeight="1" outlineLevel="1" x14ac:dyDescent="0.2">
      <c r="A949" s="41" t="s">
        <v>343</v>
      </c>
      <c r="B949" s="41" t="s">
        <v>342</v>
      </c>
      <c r="C949" s="40"/>
      <c r="D949" s="39"/>
      <c r="E949" s="38">
        <f t="shared" si="19"/>
        <v>0</v>
      </c>
    </row>
    <row r="950" spans="1:5" s="61" customFormat="1" ht="14.25" hidden="1" customHeight="1" outlineLevel="1" x14ac:dyDescent="0.2">
      <c r="A950" s="50" t="s">
        <v>341</v>
      </c>
      <c r="B950" s="41" t="s">
        <v>340</v>
      </c>
      <c r="C950" s="40"/>
      <c r="D950" s="39"/>
      <c r="E950" s="38">
        <f t="shared" si="19"/>
        <v>0</v>
      </c>
    </row>
    <row r="951" spans="1:5" s="61" customFormat="1" ht="14.25" hidden="1" customHeight="1" outlineLevel="1" x14ac:dyDescent="0.2">
      <c r="A951" s="41" t="s">
        <v>339</v>
      </c>
      <c r="B951" s="41" t="s">
        <v>338</v>
      </c>
      <c r="C951" s="40"/>
      <c r="D951" s="39"/>
      <c r="E951" s="38">
        <f t="shared" si="19"/>
        <v>0</v>
      </c>
    </row>
    <row r="952" spans="1:5" s="61" customFormat="1" ht="14.25" hidden="1" customHeight="1" outlineLevel="1" x14ac:dyDescent="0.2">
      <c r="A952" s="41" t="s">
        <v>337</v>
      </c>
      <c r="B952" s="41" t="s">
        <v>336</v>
      </c>
      <c r="C952" s="40"/>
      <c r="D952" s="39"/>
      <c r="E952" s="38">
        <f t="shared" si="19"/>
        <v>0</v>
      </c>
    </row>
    <row r="953" spans="1:5" s="61" customFormat="1" ht="14.25" hidden="1" customHeight="1" outlineLevel="1" x14ac:dyDescent="0.2">
      <c r="A953" s="41" t="s">
        <v>335</v>
      </c>
      <c r="B953" s="41" t="s">
        <v>334</v>
      </c>
      <c r="C953" s="40"/>
      <c r="D953" s="39"/>
      <c r="E953" s="38">
        <f t="shared" si="19"/>
        <v>0</v>
      </c>
    </row>
    <row r="954" spans="1:5" s="61" customFormat="1" ht="14.25" hidden="1" customHeight="1" outlineLevel="1" x14ac:dyDescent="0.2">
      <c r="A954" s="41" t="s">
        <v>333</v>
      </c>
      <c r="B954" s="41" t="s">
        <v>332</v>
      </c>
      <c r="C954" s="40"/>
      <c r="D954" s="39"/>
      <c r="E954" s="38">
        <f t="shared" si="19"/>
        <v>0</v>
      </c>
    </row>
    <row r="955" spans="1:5" s="61" customFormat="1" ht="14.25" hidden="1" customHeight="1" outlineLevel="1" x14ac:dyDescent="0.2">
      <c r="A955" s="41" t="s">
        <v>331</v>
      </c>
      <c r="B955" s="41" t="s">
        <v>330</v>
      </c>
      <c r="C955" s="40"/>
      <c r="D955" s="39"/>
      <c r="E955" s="38">
        <f t="shared" si="19"/>
        <v>0</v>
      </c>
    </row>
    <row r="956" spans="1:5" s="61" customFormat="1" ht="14.25" hidden="1" customHeight="1" outlineLevel="1" x14ac:dyDescent="0.2">
      <c r="A956" s="41" t="s">
        <v>329</v>
      </c>
      <c r="B956" s="41" t="s">
        <v>328</v>
      </c>
      <c r="C956" s="40"/>
      <c r="D956" s="39"/>
      <c r="E956" s="38">
        <f t="shared" si="19"/>
        <v>0</v>
      </c>
    </row>
    <row r="957" spans="1:5" s="61" customFormat="1" ht="14.25" hidden="1" customHeight="1" outlineLevel="1" x14ac:dyDescent="0.2">
      <c r="A957" s="41" t="s">
        <v>327</v>
      </c>
      <c r="B957" s="41" t="s">
        <v>326</v>
      </c>
      <c r="C957" s="40"/>
      <c r="D957" s="39"/>
      <c r="E957" s="38">
        <f t="shared" si="19"/>
        <v>0</v>
      </c>
    </row>
    <row r="958" spans="1:5" s="61" customFormat="1" ht="14.25" hidden="1" customHeight="1" outlineLevel="1" x14ac:dyDescent="0.2">
      <c r="A958" s="41" t="s">
        <v>325</v>
      </c>
      <c r="B958" s="41" t="s">
        <v>324</v>
      </c>
      <c r="C958" s="40"/>
      <c r="D958" s="39"/>
      <c r="E958" s="38">
        <f t="shared" si="19"/>
        <v>0</v>
      </c>
    </row>
    <row r="959" spans="1:5" ht="14.25" customHeight="1" collapsed="1" x14ac:dyDescent="0.2">
      <c r="A959" s="19">
        <v>3212</v>
      </c>
      <c r="B959" s="22" t="s">
        <v>48</v>
      </c>
      <c r="C959" s="6">
        <v>9333.9150000000009</v>
      </c>
      <c r="D959" s="15"/>
      <c r="E959" s="49">
        <f t="shared" si="19"/>
        <v>0</v>
      </c>
    </row>
    <row r="960" spans="1:5" ht="14.25" hidden="1" customHeight="1" outlineLevel="1" x14ac:dyDescent="0.2">
      <c r="A960" s="41" t="s">
        <v>323</v>
      </c>
      <c r="B960" s="41" t="s">
        <v>322</v>
      </c>
      <c r="C960" s="40"/>
      <c r="D960" s="39"/>
      <c r="E960" s="38">
        <f t="shared" si="19"/>
        <v>0</v>
      </c>
    </row>
    <row r="961" spans="1:5" ht="14.25" customHeight="1" collapsed="1" x14ac:dyDescent="0.2">
      <c r="A961" s="51" t="s">
        <v>4</v>
      </c>
      <c r="B961" s="64" t="s">
        <v>5</v>
      </c>
      <c r="C961" s="6">
        <v>5916.58</v>
      </c>
      <c r="D961" s="6"/>
      <c r="E961" s="49">
        <f t="shared" si="19"/>
        <v>0</v>
      </c>
    </row>
    <row r="962" spans="1:5" ht="14.25" hidden="1" customHeight="1" outlineLevel="1" x14ac:dyDescent="0.2">
      <c r="A962" s="41" t="s">
        <v>321</v>
      </c>
      <c r="B962" s="41" t="s">
        <v>320</v>
      </c>
      <c r="C962" s="40"/>
      <c r="D962" s="39"/>
      <c r="E962" s="38">
        <f t="shared" si="19"/>
        <v>0</v>
      </c>
    </row>
    <row r="963" spans="1:5" ht="14.25" hidden="1" customHeight="1" outlineLevel="1" x14ac:dyDescent="0.2">
      <c r="A963" s="41" t="s">
        <v>319</v>
      </c>
      <c r="B963" s="41" t="s">
        <v>318</v>
      </c>
      <c r="C963" s="40"/>
      <c r="D963" s="39"/>
      <c r="E963" s="38">
        <f t="shared" si="19"/>
        <v>0</v>
      </c>
    </row>
    <row r="964" spans="1:5" ht="14.25" customHeight="1" collapsed="1" x14ac:dyDescent="0.2">
      <c r="A964" s="17">
        <v>322</v>
      </c>
      <c r="B964" s="54" t="s">
        <v>49</v>
      </c>
      <c r="C964" s="7">
        <f>C965+C975+C982</f>
        <v>10086.219999999999</v>
      </c>
      <c r="D964" s="7"/>
      <c r="E964" s="52">
        <f t="shared" si="19"/>
        <v>0</v>
      </c>
    </row>
    <row r="965" spans="1:5" ht="14.25" customHeight="1" x14ac:dyDescent="0.2">
      <c r="A965" s="63">
        <v>3221</v>
      </c>
      <c r="B965" s="19" t="s">
        <v>50</v>
      </c>
      <c r="C965" s="6">
        <v>3200.5450000000001</v>
      </c>
      <c r="D965" s="6"/>
      <c r="E965" s="49">
        <f t="shared" si="19"/>
        <v>0</v>
      </c>
    </row>
    <row r="966" spans="1:5" ht="14.25" hidden="1" customHeight="1" outlineLevel="1" x14ac:dyDescent="0.2">
      <c r="A966" s="41" t="s">
        <v>317</v>
      </c>
      <c r="B966" s="41" t="s">
        <v>316</v>
      </c>
      <c r="C966" s="40"/>
      <c r="D966" s="39"/>
      <c r="E966" s="38">
        <f t="shared" si="19"/>
        <v>0</v>
      </c>
    </row>
    <row r="967" spans="1:5" ht="14.25" hidden="1" customHeight="1" outlineLevel="1" x14ac:dyDescent="0.2">
      <c r="A967" s="41" t="s">
        <v>315</v>
      </c>
      <c r="B967" s="41" t="s">
        <v>314</v>
      </c>
      <c r="C967" s="40"/>
      <c r="D967" s="39"/>
      <c r="E967" s="38">
        <f t="shared" si="19"/>
        <v>0</v>
      </c>
    </row>
    <row r="968" spans="1:5" ht="14.25" hidden="1" customHeight="1" outlineLevel="1" x14ac:dyDescent="0.2">
      <c r="A968" s="41" t="s">
        <v>313</v>
      </c>
      <c r="B968" s="41" t="s">
        <v>312</v>
      </c>
      <c r="C968" s="40"/>
      <c r="D968" s="39"/>
      <c r="E968" s="38">
        <f t="shared" si="19"/>
        <v>0</v>
      </c>
    </row>
    <row r="969" spans="1:5" ht="14.25" hidden="1" customHeight="1" outlineLevel="1" x14ac:dyDescent="0.2">
      <c r="A969" s="41" t="s">
        <v>311</v>
      </c>
      <c r="B969" s="41" t="s">
        <v>310</v>
      </c>
      <c r="C969" s="40"/>
      <c r="D969" s="39"/>
      <c r="E969" s="38">
        <f t="shared" si="19"/>
        <v>0</v>
      </c>
    </row>
    <row r="970" spans="1:5" ht="14.25" hidden="1" customHeight="1" outlineLevel="1" x14ac:dyDescent="0.2">
      <c r="A970" s="41" t="s">
        <v>309</v>
      </c>
      <c r="B970" s="41" t="s">
        <v>308</v>
      </c>
      <c r="C970" s="40"/>
      <c r="D970" s="39"/>
      <c r="E970" s="38">
        <f t="shared" si="19"/>
        <v>0</v>
      </c>
    </row>
    <row r="971" spans="1:5" ht="14.25" hidden="1" customHeight="1" outlineLevel="1" x14ac:dyDescent="0.2">
      <c r="A971" s="41" t="s">
        <v>307</v>
      </c>
      <c r="B971" s="41" t="s">
        <v>306</v>
      </c>
      <c r="C971" s="40"/>
      <c r="D971" s="39"/>
      <c r="E971" s="38">
        <f t="shared" si="19"/>
        <v>0</v>
      </c>
    </row>
    <row r="972" spans="1:5" ht="14.25" hidden="1" customHeight="1" outlineLevel="1" x14ac:dyDescent="0.2">
      <c r="A972" s="41" t="s">
        <v>305</v>
      </c>
      <c r="B972" s="41" t="s">
        <v>304</v>
      </c>
      <c r="C972" s="40"/>
      <c r="D972" s="39"/>
      <c r="E972" s="38">
        <f t="shared" si="19"/>
        <v>0</v>
      </c>
    </row>
    <row r="973" spans="1:5" ht="14.25" hidden="1" customHeight="1" outlineLevel="1" x14ac:dyDescent="0.2">
      <c r="A973" s="50" t="s">
        <v>303</v>
      </c>
      <c r="B973" s="41" t="s">
        <v>301</v>
      </c>
      <c r="C973" s="40"/>
      <c r="D973" s="39"/>
      <c r="E973" s="38">
        <f t="shared" si="19"/>
        <v>0</v>
      </c>
    </row>
    <row r="974" spans="1:5" ht="14.25" hidden="1" customHeight="1" outlineLevel="1" x14ac:dyDescent="0.2">
      <c r="A974" s="41" t="s">
        <v>302</v>
      </c>
      <c r="B974" s="41" t="s">
        <v>301</v>
      </c>
      <c r="C974" s="40"/>
      <c r="D974" s="39"/>
      <c r="E974" s="38">
        <f t="shared" si="19"/>
        <v>0</v>
      </c>
    </row>
    <row r="975" spans="1:5" ht="14.25" customHeight="1" collapsed="1" x14ac:dyDescent="0.2">
      <c r="A975" s="51">
        <v>3223</v>
      </c>
      <c r="B975" s="19" t="s">
        <v>51</v>
      </c>
      <c r="C975" s="6">
        <v>6375.625</v>
      </c>
      <c r="D975" s="6"/>
      <c r="E975" s="49">
        <f t="shared" si="19"/>
        <v>0</v>
      </c>
    </row>
    <row r="976" spans="1:5" ht="14.25" hidden="1" customHeight="1" outlineLevel="1" x14ac:dyDescent="0.2">
      <c r="A976" s="41" t="s">
        <v>300</v>
      </c>
      <c r="B976" s="41" t="s">
        <v>299</v>
      </c>
      <c r="C976" s="40"/>
      <c r="D976" s="39"/>
      <c r="E976" s="38">
        <f t="shared" si="19"/>
        <v>0</v>
      </c>
    </row>
    <row r="977" spans="1:5" ht="14.25" hidden="1" customHeight="1" outlineLevel="1" x14ac:dyDescent="0.2">
      <c r="A977" s="41" t="s">
        <v>298</v>
      </c>
      <c r="B977" s="41" t="s">
        <v>297</v>
      </c>
      <c r="C977" s="40"/>
      <c r="D977" s="39"/>
      <c r="E977" s="38">
        <f t="shared" si="19"/>
        <v>0</v>
      </c>
    </row>
    <row r="978" spans="1:5" ht="14.25" hidden="1" customHeight="1" outlineLevel="1" x14ac:dyDescent="0.2">
      <c r="A978" s="41" t="s">
        <v>296</v>
      </c>
      <c r="B978" s="41" t="s">
        <v>295</v>
      </c>
      <c r="C978" s="40"/>
      <c r="D978" s="39"/>
      <c r="E978" s="38">
        <f t="shared" si="19"/>
        <v>0</v>
      </c>
    </row>
    <row r="979" spans="1:5" ht="14.25" hidden="1" customHeight="1" outlineLevel="1" x14ac:dyDescent="0.2">
      <c r="A979" s="41" t="s">
        <v>294</v>
      </c>
      <c r="B979" s="41" t="s">
        <v>293</v>
      </c>
      <c r="C979" s="40"/>
      <c r="D979" s="39"/>
      <c r="E979" s="38">
        <f t="shared" si="19"/>
        <v>0</v>
      </c>
    </row>
    <row r="980" spans="1:5" ht="14.25" hidden="1" customHeight="1" outlineLevel="1" x14ac:dyDescent="0.2">
      <c r="A980" s="41" t="s">
        <v>292</v>
      </c>
      <c r="B980" s="41" t="s">
        <v>291</v>
      </c>
      <c r="C980" s="40"/>
      <c r="D980" s="39"/>
      <c r="E980" s="38">
        <f t="shared" si="19"/>
        <v>0</v>
      </c>
    </row>
    <row r="981" spans="1:5" ht="14.25" hidden="1" customHeight="1" outlineLevel="1" x14ac:dyDescent="0.2">
      <c r="A981" s="50" t="s">
        <v>290</v>
      </c>
      <c r="B981" s="41" t="s">
        <v>289</v>
      </c>
      <c r="C981" s="40"/>
      <c r="D981" s="39"/>
      <c r="E981" s="38">
        <f t="shared" si="19"/>
        <v>0</v>
      </c>
    </row>
    <row r="982" spans="1:5" ht="14.25" customHeight="1" collapsed="1" x14ac:dyDescent="0.2">
      <c r="A982" s="51" t="s">
        <v>7</v>
      </c>
      <c r="B982" s="51" t="s">
        <v>8</v>
      </c>
      <c r="C982" s="6">
        <v>510.05</v>
      </c>
      <c r="D982" s="6"/>
      <c r="E982" s="49">
        <f t="shared" si="19"/>
        <v>0</v>
      </c>
    </row>
    <row r="983" spans="1:5" ht="14.25" hidden="1" customHeight="1" outlineLevel="1" x14ac:dyDescent="0.2">
      <c r="A983" s="41" t="s">
        <v>288</v>
      </c>
      <c r="B983" s="41" t="s">
        <v>287</v>
      </c>
      <c r="C983" s="40"/>
      <c r="D983" s="39"/>
      <c r="E983" s="38">
        <f t="shared" si="19"/>
        <v>0</v>
      </c>
    </row>
    <row r="984" spans="1:5" ht="14.25" hidden="1" customHeight="1" outlineLevel="1" x14ac:dyDescent="0.2">
      <c r="A984" s="41" t="s">
        <v>286</v>
      </c>
      <c r="B984" s="41" t="s">
        <v>285</v>
      </c>
      <c r="C984" s="40"/>
      <c r="D984" s="39"/>
      <c r="E984" s="38">
        <f t="shared" si="19"/>
        <v>0</v>
      </c>
    </row>
    <row r="985" spans="1:5" s="61" customFormat="1" ht="14.25" customHeight="1" collapsed="1" x14ac:dyDescent="0.2">
      <c r="A985" s="53">
        <v>323</v>
      </c>
      <c r="B985" s="54" t="s">
        <v>9</v>
      </c>
      <c r="C985" s="7">
        <f>C1027+C1031+C1017+C1012+C1001+C997+C992+C986</f>
        <v>45069.927499999998</v>
      </c>
      <c r="D985" s="7"/>
      <c r="E985" s="49">
        <f t="shared" si="19"/>
        <v>0</v>
      </c>
    </row>
    <row r="986" spans="1:5" s="61" customFormat="1" ht="14.25" customHeight="1" x14ac:dyDescent="0.2">
      <c r="A986" s="21">
        <v>3231</v>
      </c>
      <c r="B986" s="19" t="s">
        <v>52</v>
      </c>
      <c r="C986" s="6">
        <v>3315.3250000000003</v>
      </c>
      <c r="D986" s="6"/>
      <c r="E986" s="49">
        <f t="shared" si="19"/>
        <v>0</v>
      </c>
    </row>
    <row r="987" spans="1:5" s="61" customFormat="1" ht="14.25" hidden="1" customHeight="1" outlineLevel="1" x14ac:dyDescent="0.2">
      <c r="A987" s="41" t="s">
        <v>284</v>
      </c>
      <c r="B987" s="41" t="s">
        <v>283</v>
      </c>
      <c r="C987" s="62"/>
      <c r="D987" s="62"/>
      <c r="E987" s="41">
        <f t="shared" si="19"/>
        <v>0</v>
      </c>
    </row>
    <row r="988" spans="1:5" s="61" customFormat="1" ht="14.25" hidden="1" customHeight="1" outlineLevel="1" x14ac:dyDescent="0.2">
      <c r="A988" s="41" t="s">
        <v>282</v>
      </c>
      <c r="B988" s="41" t="s">
        <v>281</v>
      </c>
      <c r="C988" s="62"/>
      <c r="D988" s="62"/>
      <c r="E988" s="41">
        <f t="shared" si="19"/>
        <v>0</v>
      </c>
    </row>
    <row r="989" spans="1:5" s="61" customFormat="1" ht="14.25" hidden="1" customHeight="1" outlineLevel="1" x14ac:dyDescent="0.2">
      <c r="A989" s="41" t="s">
        <v>280</v>
      </c>
      <c r="B989" s="41" t="s">
        <v>279</v>
      </c>
      <c r="C989" s="62"/>
      <c r="D989" s="62"/>
      <c r="E989" s="41">
        <f t="shared" si="19"/>
        <v>0</v>
      </c>
    </row>
    <row r="990" spans="1:5" s="61" customFormat="1" ht="14.25" hidden="1" customHeight="1" outlineLevel="1" x14ac:dyDescent="0.2">
      <c r="A990" s="41" t="s">
        <v>278</v>
      </c>
      <c r="B990" s="41" t="s">
        <v>277</v>
      </c>
      <c r="C990" s="62"/>
      <c r="D990" s="62"/>
      <c r="E990" s="41">
        <f t="shared" si="19"/>
        <v>0</v>
      </c>
    </row>
    <row r="991" spans="1:5" s="61" customFormat="1" ht="14.25" hidden="1" customHeight="1" outlineLevel="1" x14ac:dyDescent="0.2">
      <c r="A991" s="41" t="s">
        <v>276</v>
      </c>
      <c r="B991" s="41" t="s">
        <v>275</v>
      </c>
      <c r="C991" s="62"/>
      <c r="D991" s="62"/>
      <c r="E991" s="41">
        <f t="shared" si="19"/>
        <v>0</v>
      </c>
    </row>
    <row r="992" spans="1:5" s="61" customFormat="1" ht="14.25" customHeight="1" collapsed="1" x14ac:dyDescent="0.2">
      <c r="A992" s="21">
        <v>3232</v>
      </c>
      <c r="B992" s="51" t="s">
        <v>10</v>
      </c>
      <c r="C992" s="6">
        <v>1530.15</v>
      </c>
      <c r="D992" s="6"/>
      <c r="E992" s="49">
        <f t="shared" si="19"/>
        <v>0</v>
      </c>
    </row>
    <row r="993" spans="1:5" s="61" customFormat="1" ht="14.25" hidden="1" customHeight="1" outlineLevel="1" x14ac:dyDescent="0.2">
      <c r="A993" s="41" t="s">
        <v>274</v>
      </c>
      <c r="B993" s="41" t="s">
        <v>273</v>
      </c>
      <c r="C993" s="62"/>
      <c r="D993" s="62"/>
      <c r="E993" s="41">
        <f t="shared" si="19"/>
        <v>0</v>
      </c>
    </row>
    <row r="994" spans="1:5" s="61" customFormat="1" ht="14.25" hidden="1" customHeight="1" outlineLevel="1" x14ac:dyDescent="0.2">
      <c r="A994" s="41" t="s">
        <v>272</v>
      </c>
      <c r="B994" s="41" t="s">
        <v>271</v>
      </c>
      <c r="C994" s="62"/>
      <c r="D994" s="62"/>
      <c r="E994" s="41">
        <f t="shared" si="19"/>
        <v>0</v>
      </c>
    </row>
    <row r="995" spans="1:5" s="61" customFormat="1" ht="14.25" hidden="1" customHeight="1" outlineLevel="1" x14ac:dyDescent="0.2">
      <c r="A995" s="41" t="s">
        <v>270</v>
      </c>
      <c r="B995" s="41" t="s">
        <v>269</v>
      </c>
      <c r="C995" s="62"/>
      <c r="D995" s="62"/>
      <c r="E995" s="41">
        <f t="shared" si="19"/>
        <v>0</v>
      </c>
    </row>
    <row r="996" spans="1:5" s="61" customFormat="1" ht="14.25" hidden="1" customHeight="1" outlineLevel="1" x14ac:dyDescent="0.2">
      <c r="A996" s="41" t="s">
        <v>268</v>
      </c>
      <c r="B996" s="41" t="s">
        <v>267</v>
      </c>
      <c r="C996" s="62"/>
      <c r="D996" s="62"/>
      <c r="E996" s="41">
        <f t="shared" si="19"/>
        <v>0</v>
      </c>
    </row>
    <row r="997" spans="1:5" s="61" customFormat="1" ht="14.25" customHeight="1" collapsed="1" x14ac:dyDescent="0.2">
      <c r="A997" s="21">
        <v>3233</v>
      </c>
      <c r="B997" s="21" t="s">
        <v>78</v>
      </c>
      <c r="C997" s="6">
        <v>1020.1</v>
      </c>
      <c r="D997" s="6"/>
      <c r="E997" s="49">
        <f t="shared" si="19"/>
        <v>0</v>
      </c>
    </row>
    <row r="998" spans="1:5" s="61" customFormat="1" ht="14.25" hidden="1" customHeight="1" outlineLevel="1" x14ac:dyDescent="0.2">
      <c r="A998" s="41" t="s">
        <v>266</v>
      </c>
      <c r="B998" s="41" t="s">
        <v>265</v>
      </c>
      <c r="C998" s="62"/>
      <c r="D998" s="62"/>
      <c r="E998" s="41">
        <f t="shared" si="19"/>
        <v>0</v>
      </c>
    </row>
    <row r="999" spans="1:5" s="61" customFormat="1" ht="14.25" hidden="1" customHeight="1" outlineLevel="1" x14ac:dyDescent="0.2">
      <c r="A999" s="41" t="s">
        <v>264</v>
      </c>
      <c r="B999" s="41" t="s">
        <v>263</v>
      </c>
      <c r="C999" s="62"/>
      <c r="D999" s="62"/>
      <c r="E999" s="41">
        <f t="shared" si="19"/>
        <v>0</v>
      </c>
    </row>
    <row r="1000" spans="1:5" s="61" customFormat="1" ht="14.25" hidden="1" customHeight="1" outlineLevel="1" x14ac:dyDescent="0.2">
      <c r="A1000" s="41" t="s">
        <v>262</v>
      </c>
      <c r="B1000" s="41" t="s">
        <v>261</v>
      </c>
      <c r="C1000" s="62"/>
      <c r="D1000" s="62"/>
      <c r="E1000" s="41">
        <f t="shared" si="19"/>
        <v>0</v>
      </c>
    </row>
    <row r="1001" spans="1:5" s="61" customFormat="1" ht="14.25" customHeight="1" collapsed="1" x14ac:dyDescent="0.2">
      <c r="A1001" s="21">
        <v>3234</v>
      </c>
      <c r="B1001" s="22" t="s">
        <v>53</v>
      </c>
      <c r="C1001" s="6">
        <v>9180.9</v>
      </c>
      <c r="D1001" s="6"/>
      <c r="E1001" s="49">
        <f t="shared" si="19"/>
        <v>0</v>
      </c>
    </row>
    <row r="1002" spans="1:5" s="61" customFormat="1" ht="14.25" hidden="1" customHeight="1" outlineLevel="1" x14ac:dyDescent="0.2">
      <c r="A1002" s="41" t="s">
        <v>260</v>
      </c>
      <c r="B1002" s="41" t="s">
        <v>259</v>
      </c>
      <c r="C1002" s="62"/>
      <c r="D1002" s="62"/>
      <c r="E1002" s="41">
        <f t="shared" si="19"/>
        <v>0</v>
      </c>
    </row>
    <row r="1003" spans="1:5" s="61" customFormat="1" ht="14.25" hidden="1" customHeight="1" outlineLevel="1" x14ac:dyDescent="0.2">
      <c r="A1003" s="41" t="s">
        <v>258</v>
      </c>
      <c r="B1003" s="41" t="s">
        <v>257</v>
      </c>
      <c r="C1003" s="62"/>
      <c r="D1003" s="62"/>
      <c r="E1003" s="41">
        <f t="shared" si="19"/>
        <v>0</v>
      </c>
    </row>
    <row r="1004" spans="1:5" s="61" customFormat="1" ht="14.25" hidden="1" customHeight="1" outlineLevel="1" x14ac:dyDescent="0.2">
      <c r="A1004" s="41" t="s">
        <v>256</v>
      </c>
      <c r="B1004" s="41" t="s">
        <v>255</v>
      </c>
      <c r="C1004" s="62"/>
      <c r="D1004" s="62"/>
      <c r="E1004" s="41">
        <f t="shared" si="19"/>
        <v>0</v>
      </c>
    </row>
    <row r="1005" spans="1:5" s="61" customFormat="1" ht="14.25" hidden="1" customHeight="1" outlineLevel="1" x14ac:dyDescent="0.2">
      <c r="A1005" s="41" t="s">
        <v>254</v>
      </c>
      <c r="B1005" s="41" t="s">
        <v>253</v>
      </c>
      <c r="C1005" s="62"/>
      <c r="D1005" s="62"/>
      <c r="E1005" s="41">
        <f t="shared" si="19"/>
        <v>0</v>
      </c>
    </row>
    <row r="1006" spans="1:5" s="61" customFormat="1" ht="14.25" hidden="1" customHeight="1" outlineLevel="1" x14ac:dyDescent="0.2">
      <c r="A1006" s="41" t="s">
        <v>252</v>
      </c>
      <c r="B1006" s="41" t="s">
        <v>251</v>
      </c>
      <c r="C1006" s="62"/>
      <c r="D1006" s="62"/>
      <c r="E1006" s="41">
        <f t="shared" si="19"/>
        <v>0</v>
      </c>
    </row>
    <row r="1007" spans="1:5" s="61" customFormat="1" ht="14.25" hidden="1" customHeight="1" outlineLevel="1" x14ac:dyDescent="0.2">
      <c r="A1007" s="41" t="s">
        <v>250</v>
      </c>
      <c r="B1007" s="41" t="s">
        <v>249</v>
      </c>
      <c r="C1007" s="62"/>
      <c r="D1007" s="62"/>
      <c r="E1007" s="41">
        <f t="shared" ref="E1007:E1021" si="20">IF(ISERROR(D1007/C1007*100),0,D1007/C1007*100)</f>
        <v>0</v>
      </c>
    </row>
    <row r="1008" spans="1:5" s="61" customFormat="1" ht="14.25" hidden="1" customHeight="1" outlineLevel="1" x14ac:dyDescent="0.2">
      <c r="A1008" s="41" t="s">
        <v>248</v>
      </c>
      <c r="B1008" s="41" t="s">
        <v>247</v>
      </c>
      <c r="C1008" s="62"/>
      <c r="D1008" s="62"/>
      <c r="E1008" s="41">
        <f t="shared" si="20"/>
        <v>0</v>
      </c>
    </row>
    <row r="1009" spans="1:5" s="61" customFormat="1" ht="14.25" hidden="1" customHeight="1" outlineLevel="1" x14ac:dyDescent="0.2">
      <c r="A1009" s="41" t="s">
        <v>246</v>
      </c>
      <c r="B1009" s="41" t="s">
        <v>245</v>
      </c>
      <c r="C1009" s="62"/>
      <c r="D1009" s="62"/>
      <c r="E1009" s="41">
        <f t="shared" si="20"/>
        <v>0</v>
      </c>
    </row>
    <row r="1010" spans="1:5" s="61" customFormat="1" ht="14.25" hidden="1" customHeight="1" outlineLevel="1" x14ac:dyDescent="0.2">
      <c r="A1010" s="41" t="s">
        <v>244</v>
      </c>
      <c r="B1010" s="41" t="s">
        <v>243</v>
      </c>
      <c r="C1010" s="62"/>
      <c r="D1010" s="62"/>
      <c r="E1010" s="41">
        <f t="shared" si="20"/>
        <v>0</v>
      </c>
    </row>
    <row r="1011" spans="1:5" s="61" customFormat="1" ht="14.25" hidden="1" customHeight="1" outlineLevel="1" x14ac:dyDescent="0.2">
      <c r="A1011" s="41" t="s">
        <v>242</v>
      </c>
      <c r="B1011" s="41" t="s">
        <v>241</v>
      </c>
      <c r="C1011" s="62"/>
      <c r="D1011" s="62"/>
      <c r="E1011" s="41">
        <f t="shared" si="20"/>
        <v>0</v>
      </c>
    </row>
    <row r="1012" spans="1:5" s="61" customFormat="1" ht="14.25" customHeight="1" collapsed="1" x14ac:dyDescent="0.2">
      <c r="A1012" s="21">
        <v>3235</v>
      </c>
      <c r="B1012" s="22" t="s">
        <v>54</v>
      </c>
      <c r="C1012" s="6">
        <v>3825.125</v>
      </c>
      <c r="D1012" s="6"/>
      <c r="E1012" s="49">
        <f t="shared" si="20"/>
        <v>0</v>
      </c>
    </row>
    <row r="1013" spans="1:5" s="61" customFormat="1" ht="14.25" hidden="1" customHeight="1" outlineLevel="1" x14ac:dyDescent="0.2">
      <c r="A1013" s="41" t="s">
        <v>240</v>
      </c>
      <c r="B1013" s="41" t="s">
        <v>239</v>
      </c>
      <c r="C1013" s="62"/>
      <c r="D1013" s="62"/>
      <c r="E1013" s="41">
        <f t="shared" si="20"/>
        <v>0</v>
      </c>
    </row>
    <row r="1014" spans="1:5" s="61" customFormat="1" ht="14.25" hidden="1" customHeight="1" outlineLevel="1" x14ac:dyDescent="0.2">
      <c r="A1014" s="41" t="s">
        <v>238</v>
      </c>
      <c r="B1014" s="41" t="s">
        <v>237</v>
      </c>
      <c r="C1014" s="62"/>
      <c r="D1014" s="62"/>
      <c r="E1014" s="41">
        <f t="shared" si="20"/>
        <v>0</v>
      </c>
    </row>
    <row r="1015" spans="1:5" s="61" customFormat="1" ht="14.25" hidden="1" customHeight="1" outlineLevel="1" x14ac:dyDescent="0.2">
      <c r="A1015" s="41" t="s">
        <v>236</v>
      </c>
      <c r="B1015" s="41" t="s">
        <v>235</v>
      </c>
      <c r="C1015" s="62"/>
      <c r="D1015" s="62"/>
      <c r="E1015" s="41">
        <f t="shared" si="20"/>
        <v>0</v>
      </c>
    </row>
    <row r="1016" spans="1:5" s="61" customFormat="1" ht="14.25" hidden="1" customHeight="1" outlineLevel="1" x14ac:dyDescent="0.2">
      <c r="A1016" s="41" t="s">
        <v>234</v>
      </c>
      <c r="B1016" s="41" t="s">
        <v>233</v>
      </c>
      <c r="C1016" s="62"/>
      <c r="D1016" s="62"/>
      <c r="E1016" s="41">
        <f t="shared" si="20"/>
        <v>0</v>
      </c>
    </row>
    <row r="1017" spans="1:5" s="61" customFormat="1" ht="14.25" customHeight="1" collapsed="1" x14ac:dyDescent="0.2">
      <c r="A1017" s="21">
        <v>3237</v>
      </c>
      <c r="B1017" s="51" t="s">
        <v>11</v>
      </c>
      <c r="C1017" s="6">
        <v>12957.227500000001</v>
      </c>
      <c r="D1017" s="6"/>
      <c r="E1017" s="49">
        <f t="shared" si="20"/>
        <v>0</v>
      </c>
    </row>
    <row r="1018" spans="1:5" s="61" customFormat="1" ht="14.25" hidden="1" customHeight="1" outlineLevel="1" x14ac:dyDescent="0.2">
      <c r="A1018" s="41" t="s">
        <v>232</v>
      </c>
      <c r="B1018" s="41" t="s">
        <v>231</v>
      </c>
      <c r="C1018" s="62"/>
      <c r="D1018" s="62"/>
      <c r="E1018" s="41">
        <f t="shared" si="20"/>
        <v>0</v>
      </c>
    </row>
    <row r="1019" spans="1:5" s="61" customFormat="1" ht="14.25" hidden="1" customHeight="1" outlineLevel="1" x14ac:dyDescent="0.2">
      <c r="A1019" s="41" t="s">
        <v>230</v>
      </c>
      <c r="B1019" s="41" t="s">
        <v>229</v>
      </c>
      <c r="C1019" s="62"/>
      <c r="D1019" s="62"/>
      <c r="E1019" s="41">
        <f t="shared" si="20"/>
        <v>0</v>
      </c>
    </row>
    <row r="1020" spans="1:5" s="61" customFormat="1" ht="14.25" hidden="1" customHeight="1" outlineLevel="1" x14ac:dyDescent="0.2">
      <c r="A1020" s="41" t="s">
        <v>228</v>
      </c>
      <c r="B1020" s="41" t="s">
        <v>227</v>
      </c>
      <c r="C1020" s="62"/>
      <c r="D1020" s="62"/>
      <c r="E1020" s="41">
        <f t="shared" si="20"/>
        <v>0</v>
      </c>
    </row>
    <row r="1021" spans="1:5" s="61" customFormat="1" ht="14.25" hidden="1" customHeight="1" outlineLevel="1" x14ac:dyDescent="0.2">
      <c r="A1021" s="41" t="s">
        <v>226</v>
      </c>
      <c r="B1021" s="41" t="s">
        <v>225</v>
      </c>
      <c r="C1021" s="62"/>
      <c r="D1021" s="62"/>
      <c r="E1021" s="41">
        <f t="shared" si="20"/>
        <v>0</v>
      </c>
    </row>
    <row r="1022" spans="1:5" s="61" customFormat="1" ht="14.25" hidden="1" customHeight="1" outlineLevel="1" x14ac:dyDescent="0.2">
      <c r="A1022" s="41" t="s">
        <v>224</v>
      </c>
      <c r="B1022" s="41" t="s">
        <v>223</v>
      </c>
      <c r="C1022" s="62"/>
      <c r="D1022" s="62"/>
      <c r="E1022" s="41"/>
    </row>
    <row r="1023" spans="1:5" s="61" customFormat="1" ht="14.25" hidden="1" customHeight="1" outlineLevel="1" x14ac:dyDescent="0.2">
      <c r="A1023" s="41" t="s">
        <v>222</v>
      </c>
      <c r="B1023" s="41" t="s">
        <v>221</v>
      </c>
      <c r="C1023" s="62"/>
      <c r="D1023" s="62"/>
      <c r="E1023" s="41">
        <f t="shared" ref="E1023:E1042" si="21">IF(ISERROR(D1023/C1023*100),0,D1023/C1023*100)</f>
        <v>0</v>
      </c>
    </row>
    <row r="1024" spans="1:5" s="61" customFormat="1" ht="14.25" hidden="1" customHeight="1" outlineLevel="1" x14ac:dyDescent="0.2">
      <c r="A1024" s="41" t="s">
        <v>220</v>
      </c>
      <c r="B1024" s="41" t="s">
        <v>219</v>
      </c>
      <c r="C1024" s="62"/>
      <c r="D1024" s="62"/>
      <c r="E1024" s="41">
        <f t="shared" si="21"/>
        <v>0</v>
      </c>
    </row>
    <row r="1025" spans="1:5" s="61" customFormat="1" ht="14.25" hidden="1" customHeight="1" outlineLevel="1" x14ac:dyDescent="0.2">
      <c r="A1025" s="41" t="s">
        <v>218</v>
      </c>
      <c r="B1025" s="41" t="s">
        <v>217</v>
      </c>
      <c r="C1025" s="62"/>
      <c r="D1025" s="62"/>
      <c r="E1025" s="41">
        <f t="shared" si="21"/>
        <v>0</v>
      </c>
    </row>
    <row r="1026" spans="1:5" s="61" customFormat="1" ht="14.25" hidden="1" customHeight="1" outlineLevel="1" x14ac:dyDescent="0.2">
      <c r="A1026" s="41" t="s">
        <v>216</v>
      </c>
      <c r="B1026" s="41" t="s">
        <v>215</v>
      </c>
      <c r="C1026" s="62"/>
      <c r="D1026" s="62"/>
      <c r="E1026" s="41">
        <f t="shared" si="21"/>
        <v>0</v>
      </c>
    </row>
    <row r="1027" spans="1:5" ht="14.25" customHeight="1" collapsed="1" x14ac:dyDescent="0.2">
      <c r="A1027" s="19">
        <v>3238</v>
      </c>
      <c r="B1027" s="51" t="s">
        <v>12</v>
      </c>
      <c r="C1027" s="15">
        <v>8140.6</v>
      </c>
      <c r="D1027" s="15"/>
      <c r="E1027" s="49">
        <f t="shared" si="21"/>
        <v>0</v>
      </c>
    </row>
    <row r="1028" spans="1:5" ht="14.25" hidden="1" customHeight="1" outlineLevel="1" x14ac:dyDescent="0.2">
      <c r="A1028" s="41" t="s">
        <v>214</v>
      </c>
      <c r="B1028" s="41" t="s">
        <v>213</v>
      </c>
      <c r="C1028" s="40"/>
      <c r="D1028" s="39"/>
      <c r="E1028" s="38">
        <f t="shared" si="21"/>
        <v>0</v>
      </c>
    </row>
    <row r="1029" spans="1:5" ht="14.25" hidden="1" customHeight="1" outlineLevel="1" x14ac:dyDescent="0.2">
      <c r="A1029" s="41" t="s">
        <v>212</v>
      </c>
      <c r="B1029" s="41" t="s">
        <v>211</v>
      </c>
      <c r="C1029" s="40"/>
      <c r="D1029" s="39"/>
      <c r="E1029" s="38">
        <f t="shared" si="21"/>
        <v>0</v>
      </c>
    </row>
    <row r="1030" spans="1:5" ht="14.25" hidden="1" customHeight="1" outlineLevel="1" x14ac:dyDescent="0.2">
      <c r="A1030" s="41" t="s">
        <v>210</v>
      </c>
      <c r="B1030" s="41" t="s">
        <v>209</v>
      </c>
      <c r="C1030" s="40"/>
      <c r="D1030" s="39"/>
      <c r="E1030" s="38">
        <f t="shared" si="21"/>
        <v>0</v>
      </c>
    </row>
    <row r="1031" spans="1:5" ht="14.25" customHeight="1" collapsed="1" x14ac:dyDescent="0.2">
      <c r="A1031" s="19">
        <v>3239</v>
      </c>
      <c r="B1031" s="19" t="s">
        <v>55</v>
      </c>
      <c r="C1031" s="6">
        <v>5100.5</v>
      </c>
      <c r="D1031" s="6"/>
      <c r="E1031" s="49">
        <f t="shared" si="21"/>
        <v>0</v>
      </c>
    </row>
    <row r="1032" spans="1:5" ht="14.25" hidden="1" customHeight="1" outlineLevel="1" x14ac:dyDescent="0.2">
      <c r="A1032" s="50" t="s">
        <v>208</v>
      </c>
      <c r="B1032" s="41" t="s">
        <v>207</v>
      </c>
      <c r="C1032" s="40"/>
      <c r="D1032" s="39"/>
      <c r="E1032" s="38">
        <f t="shared" si="21"/>
        <v>0</v>
      </c>
    </row>
    <row r="1033" spans="1:5" ht="14.25" hidden="1" customHeight="1" outlineLevel="1" x14ac:dyDescent="0.2">
      <c r="A1033" s="50" t="s">
        <v>206</v>
      </c>
      <c r="B1033" s="41" t="s">
        <v>205</v>
      </c>
      <c r="C1033" s="40"/>
      <c r="D1033" s="39"/>
      <c r="E1033" s="38">
        <f t="shared" si="21"/>
        <v>0</v>
      </c>
    </row>
    <row r="1034" spans="1:5" ht="14.25" hidden="1" customHeight="1" outlineLevel="1" x14ac:dyDescent="0.2">
      <c r="A1034" s="50" t="s">
        <v>204</v>
      </c>
      <c r="B1034" s="41" t="s">
        <v>203</v>
      </c>
      <c r="C1034" s="40"/>
      <c r="D1034" s="39"/>
      <c r="E1034" s="38">
        <f t="shared" si="21"/>
        <v>0</v>
      </c>
    </row>
    <row r="1035" spans="1:5" ht="14.25" hidden="1" customHeight="1" outlineLevel="1" x14ac:dyDescent="0.2">
      <c r="A1035" s="50" t="s">
        <v>202</v>
      </c>
      <c r="B1035" s="41" t="s">
        <v>201</v>
      </c>
      <c r="C1035" s="40"/>
      <c r="D1035" s="39"/>
      <c r="E1035" s="38">
        <f t="shared" si="21"/>
        <v>0</v>
      </c>
    </row>
    <row r="1036" spans="1:5" ht="14.25" hidden="1" customHeight="1" outlineLevel="1" x14ac:dyDescent="0.2">
      <c r="A1036" s="50" t="s">
        <v>200</v>
      </c>
      <c r="B1036" s="41" t="s">
        <v>199</v>
      </c>
      <c r="C1036" s="40"/>
      <c r="D1036" s="39"/>
      <c r="E1036" s="38">
        <f t="shared" si="21"/>
        <v>0</v>
      </c>
    </row>
    <row r="1037" spans="1:5" ht="14.25" hidden="1" customHeight="1" outlineLevel="1" x14ac:dyDescent="0.2">
      <c r="A1037" s="50" t="s">
        <v>198</v>
      </c>
      <c r="B1037" s="41" t="s">
        <v>197</v>
      </c>
      <c r="C1037" s="40"/>
      <c r="D1037" s="39"/>
      <c r="E1037" s="38">
        <f t="shared" si="21"/>
        <v>0</v>
      </c>
    </row>
    <row r="1038" spans="1:5" ht="14.25" hidden="1" customHeight="1" outlineLevel="1" x14ac:dyDescent="0.2">
      <c r="A1038" s="50" t="s">
        <v>196</v>
      </c>
      <c r="B1038" s="41" t="s">
        <v>195</v>
      </c>
      <c r="C1038" s="40"/>
      <c r="D1038" s="39"/>
      <c r="E1038" s="38">
        <f t="shared" si="21"/>
        <v>0</v>
      </c>
    </row>
    <row r="1039" spans="1:5" ht="14.25" hidden="1" customHeight="1" outlineLevel="1" x14ac:dyDescent="0.2">
      <c r="A1039" s="50" t="s">
        <v>194</v>
      </c>
      <c r="B1039" s="41" t="s">
        <v>193</v>
      </c>
      <c r="C1039" s="40"/>
      <c r="D1039" s="39"/>
      <c r="E1039" s="38">
        <f t="shared" si="21"/>
        <v>0</v>
      </c>
    </row>
    <row r="1040" spans="1:5" ht="14.25" hidden="1" customHeight="1" outlineLevel="1" x14ac:dyDescent="0.2">
      <c r="A1040" s="50" t="s">
        <v>192</v>
      </c>
      <c r="B1040" s="41" t="s">
        <v>191</v>
      </c>
      <c r="C1040" s="40"/>
      <c r="D1040" s="39"/>
      <c r="E1040" s="38">
        <f t="shared" si="21"/>
        <v>0</v>
      </c>
    </row>
    <row r="1041" spans="1:5" ht="14.25" hidden="1" customHeight="1" outlineLevel="1" x14ac:dyDescent="0.2">
      <c r="A1041" s="50" t="s">
        <v>190</v>
      </c>
      <c r="B1041" s="41" t="s">
        <v>189</v>
      </c>
      <c r="C1041" s="40"/>
      <c r="D1041" s="39"/>
      <c r="E1041" s="38">
        <f t="shared" si="21"/>
        <v>0</v>
      </c>
    </row>
    <row r="1042" spans="1:5" ht="14.25" hidden="1" customHeight="1" outlineLevel="1" x14ac:dyDescent="0.2">
      <c r="A1042" s="50" t="s">
        <v>188</v>
      </c>
      <c r="B1042" s="41" t="s">
        <v>55</v>
      </c>
      <c r="C1042" s="40"/>
      <c r="D1042" s="39"/>
      <c r="E1042" s="38">
        <f t="shared" si="21"/>
        <v>0</v>
      </c>
    </row>
    <row r="1043" spans="1:5" ht="14.25" hidden="1" customHeight="1" outlineLevel="1" x14ac:dyDescent="0.2">
      <c r="A1043" s="50"/>
      <c r="B1043" s="41"/>
      <c r="C1043" s="40"/>
      <c r="D1043" s="39"/>
      <c r="E1043" s="38"/>
    </row>
    <row r="1044" spans="1:5" ht="14.25" hidden="1" customHeight="1" outlineLevel="1" x14ac:dyDescent="0.2">
      <c r="A1044" s="50" t="s">
        <v>187</v>
      </c>
      <c r="B1044" s="41" t="s">
        <v>186</v>
      </c>
      <c r="C1044" s="40"/>
      <c r="D1044" s="39"/>
      <c r="E1044" s="38">
        <f t="shared" ref="E1044:E1075" si="22">IF(ISERROR(D1044/C1044*100),0,D1044/C1044*100)</f>
        <v>0</v>
      </c>
    </row>
    <row r="1045" spans="1:5" s="61" customFormat="1" ht="14.25" customHeight="1" collapsed="1" x14ac:dyDescent="0.2">
      <c r="A1045" s="60">
        <v>329</v>
      </c>
      <c r="B1045" s="53" t="s">
        <v>56</v>
      </c>
      <c r="C1045" s="7">
        <f>C1046+C1049+C1052+C1054+C1057</f>
        <v>5875.8265000000001</v>
      </c>
      <c r="D1045" s="7"/>
      <c r="E1045" s="49">
        <f t="shared" si="22"/>
        <v>0</v>
      </c>
    </row>
    <row r="1046" spans="1:5" ht="14.25" customHeight="1" x14ac:dyDescent="0.2">
      <c r="A1046" s="21">
        <v>3292</v>
      </c>
      <c r="B1046" s="21" t="s">
        <v>57</v>
      </c>
      <c r="C1046" s="6">
        <v>505</v>
      </c>
      <c r="D1046" s="6"/>
      <c r="E1046" s="49">
        <f t="shared" si="22"/>
        <v>0</v>
      </c>
    </row>
    <row r="1047" spans="1:5" ht="14.25" hidden="1" customHeight="1" outlineLevel="1" x14ac:dyDescent="0.2">
      <c r="A1047" s="41" t="s">
        <v>185</v>
      </c>
      <c r="B1047" s="41" t="s">
        <v>184</v>
      </c>
      <c r="C1047" s="40"/>
      <c r="D1047" s="39"/>
      <c r="E1047" s="38">
        <f t="shared" si="22"/>
        <v>0</v>
      </c>
    </row>
    <row r="1048" spans="1:5" ht="14.25" hidden="1" customHeight="1" outlineLevel="1" x14ac:dyDescent="0.2">
      <c r="A1048" s="41" t="s">
        <v>183</v>
      </c>
      <c r="B1048" s="41" t="s">
        <v>182</v>
      </c>
      <c r="C1048" s="40"/>
      <c r="D1048" s="39"/>
      <c r="E1048" s="38">
        <f t="shared" si="22"/>
        <v>0</v>
      </c>
    </row>
    <row r="1049" spans="1:5" ht="14.25" customHeight="1" collapsed="1" x14ac:dyDescent="0.2">
      <c r="A1049" s="21">
        <v>3293</v>
      </c>
      <c r="B1049" s="21" t="s">
        <v>58</v>
      </c>
      <c r="C1049" s="13">
        <v>1275.125</v>
      </c>
      <c r="D1049" s="13"/>
      <c r="E1049" s="49">
        <f t="shared" si="22"/>
        <v>0</v>
      </c>
    </row>
    <row r="1050" spans="1:5" ht="14.25" hidden="1" customHeight="1" outlineLevel="1" x14ac:dyDescent="0.2">
      <c r="A1050" s="41" t="s">
        <v>181</v>
      </c>
      <c r="B1050" s="41" t="s">
        <v>180</v>
      </c>
      <c r="C1050" s="40"/>
      <c r="D1050" s="39"/>
      <c r="E1050" s="38">
        <f t="shared" si="22"/>
        <v>0</v>
      </c>
    </row>
    <row r="1051" spans="1:5" ht="14.25" hidden="1" customHeight="1" outlineLevel="1" x14ac:dyDescent="0.2">
      <c r="A1051" s="41" t="s">
        <v>179</v>
      </c>
      <c r="B1051" s="41" t="s">
        <v>178</v>
      </c>
      <c r="C1051" s="40"/>
      <c r="D1051" s="39"/>
      <c r="E1051" s="38">
        <f t="shared" si="22"/>
        <v>0</v>
      </c>
    </row>
    <row r="1052" spans="1:5" ht="14.25" customHeight="1" collapsed="1" x14ac:dyDescent="0.2">
      <c r="A1052" s="21">
        <v>3294</v>
      </c>
      <c r="B1052" s="19" t="s">
        <v>83</v>
      </c>
      <c r="C1052" s="13">
        <v>15.301499999999999</v>
      </c>
      <c r="D1052" s="13"/>
      <c r="E1052" s="49">
        <f t="shared" si="22"/>
        <v>0</v>
      </c>
    </row>
    <row r="1053" spans="1:5" ht="14.25" hidden="1" customHeight="1" outlineLevel="1" x14ac:dyDescent="0.2">
      <c r="A1053" s="41" t="s">
        <v>177</v>
      </c>
      <c r="B1053" s="41" t="s">
        <v>83</v>
      </c>
      <c r="C1053" s="40"/>
      <c r="D1053" s="39"/>
      <c r="E1053" s="38">
        <f t="shared" si="22"/>
        <v>0</v>
      </c>
    </row>
    <row r="1054" spans="1:5" ht="14.25" customHeight="1" collapsed="1" x14ac:dyDescent="0.2">
      <c r="A1054" s="21">
        <v>3295</v>
      </c>
      <c r="B1054" s="21" t="s">
        <v>82</v>
      </c>
      <c r="C1054" s="13">
        <v>4080.4</v>
      </c>
      <c r="D1054" s="13"/>
      <c r="E1054" s="49">
        <f t="shared" si="22"/>
        <v>0</v>
      </c>
    </row>
    <row r="1055" spans="1:5" ht="14.25" hidden="1" customHeight="1" outlineLevel="1" x14ac:dyDescent="0.2">
      <c r="A1055" s="41" t="s">
        <v>176</v>
      </c>
      <c r="B1055" s="41" t="s">
        <v>134</v>
      </c>
      <c r="C1055" s="40"/>
      <c r="D1055" s="39"/>
      <c r="E1055" s="38">
        <f t="shared" si="22"/>
        <v>0</v>
      </c>
    </row>
    <row r="1056" spans="1:5" ht="14.25" hidden="1" customHeight="1" outlineLevel="1" x14ac:dyDescent="0.2">
      <c r="A1056" s="41" t="s">
        <v>175</v>
      </c>
      <c r="B1056" s="41" t="s">
        <v>174</v>
      </c>
      <c r="C1056" s="40"/>
      <c r="D1056" s="39"/>
      <c r="E1056" s="38">
        <f t="shared" si="22"/>
        <v>0</v>
      </c>
    </row>
    <row r="1057" spans="1:5" ht="14.25" customHeight="1" collapsed="1" x14ac:dyDescent="0.2">
      <c r="A1057" s="21">
        <v>3299</v>
      </c>
      <c r="B1057" s="21" t="s">
        <v>173</v>
      </c>
      <c r="C1057" s="13">
        <v>0</v>
      </c>
      <c r="D1057" s="13"/>
      <c r="E1057" s="49">
        <f t="shared" si="22"/>
        <v>0</v>
      </c>
    </row>
    <row r="1058" spans="1:5" ht="14.25" hidden="1" customHeight="1" outlineLevel="1" x14ac:dyDescent="0.2">
      <c r="A1058" s="50" t="s">
        <v>172</v>
      </c>
      <c r="B1058" s="41" t="s">
        <v>171</v>
      </c>
      <c r="C1058" s="40"/>
      <c r="D1058" s="39"/>
      <c r="E1058" s="38">
        <f t="shared" si="22"/>
        <v>0</v>
      </c>
    </row>
    <row r="1059" spans="1:5" ht="14.25" hidden="1" customHeight="1" outlineLevel="1" x14ac:dyDescent="0.2">
      <c r="A1059" s="41" t="s">
        <v>170</v>
      </c>
      <c r="B1059" s="41" t="s">
        <v>169</v>
      </c>
      <c r="C1059" s="40"/>
      <c r="D1059" s="39"/>
      <c r="E1059" s="38">
        <f t="shared" si="22"/>
        <v>0</v>
      </c>
    </row>
    <row r="1060" spans="1:5" ht="14.25" customHeight="1" collapsed="1" x14ac:dyDescent="0.2">
      <c r="A1060" s="60">
        <v>34</v>
      </c>
      <c r="B1060" s="11" t="s">
        <v>13</v>
      </c>
      <c r="C1060" s="7">
        <f>C1061</f>
        <v>3008.6600000000003</v>
      </c>
      <c r="D1060" s="7"/>
      <c r="E1060" s="7">
        <f t="shared" si="22"/>
        <v>0</v>
      </c>
    </row>
    <row r="1061" spans="1:5" ht="14.25" customHeight="1" x14ac:dyDescent="0.2">
      <c r="A1061" s="60">
        <v>343</v>
      </c>
      <c r="B1061" s="53" t="s">
        <v>61</v>
      </c>
      <c r="C1061" s="7">
        <f>C1062+C1069+C1071+C1074</f>
        <v>3008.6600000000003</v>
      </c>
      <c r="D1061" s="7"/>
      <c r="E1061" s="7">
        <f t="shared" si="22"/>
        <v>0</v>
      </c>
    </row>
    <row r="1062" spans="1:5" ht="14.25" customHeight="1" x14ac:dyDescent="0.2">
      <c r="A1062" s="56">
        <v>3431</v>
      </c>
      <c r="B1062" s="23" t="s">
        <v>62</v>
      </c>
      <c r="C1062" s="6">
        <v>1638.3600000000001</v>
      </c>
      <c r="D1062" s="6"/>
      <c r="E1062" s="6">
        <f t="shared" si="22"/>
        <v>0</v>
      </c>
    </row>
    <row r="1063" spans="1:5" ht="14.25" hidden="1" customHeight="1" outlineLevel="1" x14ac:dyDescent="0.2">
      <c r="A1063" s="41" t="s">
        <v>168</v>
      </c>
      <c r="B1063" s="41" t="s">
        <v>167</v>
      </c>
      <c r="C1063" s="39">
        <f>IF(ISERROR(VLOOKUP('[1]4_400'!$C$2:$K$5,9,FALSE)),0,VLOOKUP('[1]4_400'!$C$2:$K$5,9,FALSE))</f>
        <v>0</v>
      </c>
      <c r="D1063" s="39"/>
      <c r="E1063" s="39">
        <f t="shared" si="22"/>
        <v>0</v>
      </c>
    </row>
    <row r="1064" spans="1:5" ht="14.25" hidden="1" customHeight="1" outlineLevel="1" x14ac:dyDescent="0.2">
      <c r="A1064" s="41" t="s">
        <v>166</v>
      </c>
      <c r="B1064" s="41" t="s">
        <v>165</v>
      </c>
      <c r="C1064" s="39">
        <f>IF(ISERROR(VLOOKUP('[1]4_400'!$C$2:$K$5,9,FALSE)),0,VLOOKUP('[1]4_400'!$C$2:$K$5,9,FALSE))</f>
        <v>0</v>
      </c>
      <c r="D1064" s="39"/>
      <c r="E1064" s="39">
        <f t="shared" si="22"/>
        <v>0</v>
      </c>
    </row>
    <row r="1065" spans="1:5" ht="14.25" hidden="1" customHeight="1" outlineLevel="1" x14ac:dyDescent="0.2">
      <c r="A1065" s="41" t="s">
        <v>164</v>
      </c>
      <c r="B1065" s="41" t="s">
        <v>163</v>
      </c>
      <c r="C1065" s="39">
        <f>IF(ISERROR(VLOOKUP('[1]4_400'!$C$2:$K$5,9,FALSE)),0,VLOOKUP('[1]4_400'!$C$2:$K$5,9,FALSE))</f>
        <v>0</v>
      </c>
      <c r="D1065" s="39"/>
      <c r="E1065" s="39">
        <f t="shared" si="22"/>
        <v>0</v>
      </c>
    </row>
    <row r="1066" spans="1:5" ht="14.25" hidden="1" customHeight="1" outlineLevel="1" x14ac:dyDescent="0.2">
      <c r="A1066" s="41" t="s">
        <v>162</v>
      </c>
      <c r="B1066" s="41" t="s">
        <v>161</v>
      </c>
      <c r="C1066" s="39">
        <f>IF(ISERROR(VLOOKUP('[1]4_400'!$C$2:$K$5,9,FALSE)),0,VLOOKUP('[1]4_400'!$C$2:$K$5,9,FALSE))</f>
        <v>0</v>
      </c>
      <c r="D1066" s="39"/>
      <c r="E1066" s="39">
        <f t="shared" si="22"/>
        <v>0</v>
      </c>
    </row>
    <row r="1067" spans="1:5" ht="14.25" hidden="1" customHeight="1" outlineLevel="1" x14ac:dyDescent="0.2">
      <c r="A1067" s="41" t="s">
        <v>160</v>
      </c>
      <c r="B1067" s="41" t="s">
        <v>159</v>
      </c>
      <c r="C1067" s="39">
        <f>IF(ISERROR(VLOOKUP('[1]4_400'!$C$2:$K$5,9,FALSE)),0,VLOOKUP('[1]4_400'!$C$2:$K$5,9,FALSE))</f>
        <v>0</v>
      </c>
      <c r="D1067" s="39"/>
      <c r="E1067" s="39">
        <f t="shared" si="22"/>
        <v>0</v>
      </c>
    </row>
    <row r="1068" spans="1:5" ht="14.25" hidden="1" customHeight="1" outlineLevel="1" x14ac:dyDescent="0.2">
      <c r="A1068" s="41" t="s">
        <v>158</v>
      </c>
      <c r="B1068" s="41" t="s">
        <v>157</v>
      </c>
      <c r="C1068" s="39"/>
      <c r="D1068" s="39"/>
      <c r="E1068" s="39">
        <f t="shared" si="22"/>
        <v>0</v>
      </c>
    </row>
    <row r="1069" spans="1:5" ht="14.25" customHeight="1" collapsed="1" x14ac:dyDescent="0.2">
      <c r="A1069" s="56">
        <v>3432</v>
      </c>
      <c r="B1069" s="23" t="s">
        <v>81</v>
      </c>
      <c r="C1069" s="6">
        <v>915.2</v>
      </c>
      <c r="D1069" s="6"/>
      <c r="E1069" s="6">
        <f t="shared" si="22"/>
        <v>0</v>
      </c>
    </row>
    <row r="1070" spans="1:5" ht="14.25" hidden="1" customHeight="1" outlineLevel="1" x14ac:dyDescent="0.2">
      <c r="A1070" s="41" t="s">
        <v>156</v>
      </c>
      <c r="B1070" s="41" t="s">
        <v>155</v>
      </c>
      <c r="C1070" s="39">
        <f>IF(ISERROR(VLOOKUP('[1]4_400'!$C$2:$K$5,9,FALSE)),0,VLOOKUP('[1]4_400'!$C$2:$K$5,9,FALSE))</f>
        <v>0</v>
      </c>
      <c r="D1070" s="39"/>
      <c r="E1070" s="39">
        <f t="shared" si="22"/>
        <v>0</v>
      </c>
    </row>
    <row r="1071" spans="1:5" ht="14.25" customHeight="1" collapsed="1" x14ac:dyDescent="0.2">
      <c r="A1071" s="56">
        <v>3433</v>
      </c>
      <c r="B1071" s="23" t="s">
        <v>63</v>
      </c>
      <c r="C1071" s="6">
        <v>455.1</v>
      </c>
      <c r="D1071" s="6"/>
      <c r="E1071" s="6">
        <f t="shared" si="22"/>
        <v>0</v>
      </c>
    </row>
    <row r="1072" spans="1:5" ht="14.25" hidden="1" customHeight="1" outlineLevel="1" x14ac:dyDescent="0.2">
      <c r="A1072" s="41" t="s">
        <v>154</v>
      </c>
      <c r="B1072" s="41" t="s">
        <v>153</v>
      </c>
      <c r="C1072" s="39">
        <f>IF(ISERROR(VLOOKUP('[1]4_400'!$C$2:$K$5,9,FALSE)),0,VLOOKUP('[1]4_400'!$C$2:$K$5,9,FALSE))</f>
        <v>0</v>
      </c>
      <c r="D1072" s="39"/>
      <c r="E1072" s="39">
        <f t="shared" si="22"/>
        <v>0</v>
      </c>
    </row>
    <row r="1073" spans="1:5" ht="14.25" hidden="1" customHeight="1" outlineLevel="1" x14ac:dyDescent="0.2">
      <c r="A1073" s="41" t="s">
        <v>152</v>
      </c>
      <c r="B1073" s="41" t="s">
        <v>151</v>
      </c>
      <c r="C1073" s="39">
        <f>IF(ISERROR(VLOOKUP('[1]4_400'!$C$2:$K$5,9,FALSE)),0,VLOOKUP('[1]4_400'!$C$2:$K$5,9,FALSE))</f>
        <v>0</v>
      </c>
      <c r="D1073" s="39"/>
      <c r="E1073" s="39">
        <f t="shared" si="22"/>
        <v>0</v>
      </c>
    </row>
    <row r="1074" spans="1:5" ht="14.25" customHeight="1" collapsed="1" x14ac:dyDescent="0.2">
      <c r="A1074" s="56">
        <v>34349</v>
      </c>
      <c r="B1074" s="23" t="s">
        <v>150</v>
      </c>
      <c r="C1074" s="6">
        <v>0</v>
      </c>
      <c r="D1074" s="6"/>
      <c r="E1074" s="6">
        <f t="shared" si="22"/>
        <v>0</v>
      </c>
    </row>
    <row r="1075" spans="1:5" ht="14.25" hidden="1" customHeight="1" outlineLevel="1" x14ac:dyDescent="0.2">
      <c r="A1075" s="41" t="s">
        <v>149</v>
      </c>
      <c r="B1075" s="41" t="s">
        <v>148</v>
      </c>
      <c r="C1075" s="40"/>
      <c r="D1075" s="39"/>
      <c r="E1075" s="38">
        <f t="shared" si="22"/>
        <v>0</v>
      </c>
    </row>
    <row r="1076" spans="1:5" ht="14.25" customHeight="1" collapsed="1" x14ac:dyDescent="0.2">
      <c r="A1076" s="59">
        <v>37</v>
      </c>
      <c r="B1076" s="57" t="s">
        <v>147</v>
      </c>
      <c r="C1076" s="7">
        <f>C1077</f>
        <v>0</v>
      </c>
      <c r="D1076" s="7"/>
      <c r="E1076" s="52">
        <f t="shared" ref="E1076:E1107" si="23">IF(ISERROR(D1076/C1076*100),0,D1076/C1076*100)</f>
        <v>0</v>
      </c>
    </row>
    <row r="1077" spans="1:5" ht="14.25" customHeight="1" x14ac:dyDescent="0.2">
      <c r="A1077" s="10">
        <v>372</v>
      </c>
      <c r="B1077" s="57" t="s">
        <v>90</v>
      </c>
      <c r="C1077" s="7">
        <f>C1078</f>
        <v>0</v>
      </c>
      <c r="D1077" s="7"/>
      <c r="E1077" s="52">
        <f t="shared" si="23"/>
        <v>0</v>
      </c>
    </row>
    <row r="1078" spans="1:5" ht="14.25" customHeight="1" x14ac:dyDescent="0.2">
      <c r="A1078" s="56">
        <v>3721</v>
      </c>
      <c r="B1078" s="23" t="s">
        <v>89</v>
      </c>
      <c r="C1078" s="6">
        <v>0</v>
      </c>
      <c r="D1078" s="6"/>
      <c r="E1078" s="49">
        <f t="shared" si="23"/>
        <v>0</v>
      </c>
    </row>
    <row r="1079" spans="1:5" ht="14.25" hidden="1" customHeight="1" outlineLevel="1" x14ac:dyDescent="0.2">
      <c r="A1079" s="41" t="s">
        <v>146</v>
      </c>
      <c r="B1079" s="41" t="s">
        <v>145</v>
      </c>
      <c r="C1079" s="40"/>
      <c r="D1079" s="39"/>
      <c r="E1079" s="38">
        <f t="shared" si="23"/>
        <v>0</v>
      </c>
    </row>
    <row r="1080" spans="1:5" ht="14.25" customHeight="1" collapsed="1" x14ac:dyDescent="0.2">
      <c r="A1080" s="10">
        <v>38</v>
      </c>
      <c r="B1080" s="58" t="s">
        <v>76</v>
      </c>
      <c r="C1080" s="1">
        <f>C1081</f>
        <v>6500</v>
      </c>
      <c r="D1080" s="1"/>
      <c r="E1080" s="49">
        <f t="shared" si="23"/>
        <v>0</v>
      </c>
    </row>
    <row r="1081" spans="1:5" ht="14.25" customHeight="1" x14ac:dyDescent="0.2">
      <c r="A1081" s="10">
        <v>383</v>
      </c>
      <c r="B1081" s="57" t="s">
        <v>87</v>
      </c>
      <c r="C1081" s="1">
        <f>C1082</f>
        <v>6500</v>
      </c>
      <c r="D1081" s="1"/>
      <c r="E1081" s="49">
        <f t="shared" si="23"/>
        <v>0</v>
      </c>
    </row>
    <row r="1082" spans="1:5" ht="14.25" customHeight="1" x14ac:dyDescent="0.2">
      <c r="A1082" s="56">
        <v>3831</v>
      </c>
      <c r="B1082" s="23" t="s">
        <v>144</v>
      </c>
      <c r="C1082" s="15">
        <v>6500</v>
      </c>
      <c r="D1082" s="15"/>
      <c r="E1082" s="55">
        <f t="shared" si="23"/>
        <v>0</v>
      </c>
    </row>
    <row r="1083" spans="1:5" ht="14.25" hidden="1" customHeight="1" outlineLevel="1" x14ac:dyDescent="0.2">
      <c r="A1083" s="50" t="s">
        <v>143</v>
      </c>
      <c r="B1083" s="41" t="s">
        <v>142</v>
      </c>
      <c r="C1083" s="40"/>
      <c r="D1083" s="39"/>
      <c r="E1083" s="38">
        <f t="shared" si="23"/>
        <v>0</v>
      </c>
    </row>
    <row r="1084" spans="1:5" ht="14.25" hidden="1" customHeight="1" outlineLevel="1" x14ac:dyDescent="0.2">
      <c r="A1084" s="50" t="s">
        <v>141</v>
      </c>
      <c r="B1084" s="41" t="s">
        <v>140</v>
      </c>
      <c r="C1084" s="40"/>
      <c r="D1084" s="39"/>
      <c r="E1084" s="38">
        <f t="shared" si="23"/>
        <v>0</v>
      </c>
    </row>
    <row r="1085" spans="1:5" ht="14.25" hidden="1" customHeight="1" outlineLevel="1" x14ac:dyDescent="0.2">
      <c r="A1085" s="50" t="s">
        <v>139</v>
      </c>
      <c r="B1085" s="41" t="s">
        <v>138</v>
      </c>
      <c r="C1085" s="40"/>
      <c r="D1085" s="39"/>
      <c r="E1085" s="38">
        <f t="shared" si="23"/>
        <v>0</v>
      </c>
    </row>
    <row r="1086" spans="1:5" ht="14.25" hidden="1" customHeight="1" outlineLevel="1" x14ac:dyDescent="0.2">
      <c r="A1086" s="50" t="s">
        <v>137</v>
      </c>
      <c r="B1086" s="41" t="s">
        <v>136</v>
      </c>
      <c r="C1086" s="40"/>
      <c r="D1086" s="39"/>
      <c r="E1086" s="38">
        <f t="shared" si="23"/>
        <v>0</v>
      </c>
    </row>
    <row r="1087" spans="1:5" ht="14.25" hidden="1" customHeight="1" outlineLevel="1" x14ac:dyDescent="0.2">
      <c r="A1087" s="41" t="s">
        <v>135</v>
      </c>
      <c r="B1087" s="41" t="s">
        <v>134</v>
      </c>
      <c r="C1087" s="40"/>
      <c r="D1087" s="39"/>
      <c r="E1087" s="38">
        <f t="shared" si="23"/>
        <v>0</v>
      </c>
    </row>
    <row r="1088" spans="1:5" ht="14.25" hidden="1" customHeight="1" outlineLevel="1" x14ac:dyDescent="0.2">
      <c r="A1088" s="41" t="s">
        <v>133</v>
      </c>
      <c r="B1088" s="41" t="s">
        <v>132</v>
      </c>
      <c r="C1088" s="40"/>
      <c r="D1088" s="39"/>
      <c r="E1088" s="38">
        <f t="shared" si="23"/>
        <v>0</v>
      </c>
    </row>
    <row r="1089" spans="1:5" ht="14.25" hidden="1" customHeight="1" outlineLevel="1" x14ac:dyDescent="0.2">
      <c r="A1089" s="50" t="s">
        <v>131</v>
      </c>
      <c r="B1089" s="41" t="s">
        <v>130</v>
      </c>
      <c r="C1089" s="40"/>
      <c r="D1089" s="39"/>
      <c r="E1089" s="38">
        <f t="shared" si="23"/>
        <v>0</v>
      </c>
    </row>
    <row r="1090" spans="1:5" ht="14.25" hidden="1" customHeight="1" outlineLevel="1" x14ac:dyDescent="0.2">
      <c r="A1090" s="41" t="s">
        <v>129</v>
      </c>
      <c r="B1090" s="41" t="s">
        <v>128</v>
      </c>
      <c r="C1090" s="40"/>
      <c r="D1090" s="39"/>
      <c r="E1090" s="38">
        <f t="shared" si="23"/>
        <v>0</v>
      </c>
    </row>
    <row r="1091" spans="1:5" ht="14.25" hidden="1" customHeight="1" outlineLevel="1" x14ac:dyDescent="0.2">
      <c r="A1091" s="41" t="s">
        <v>127</v>
      </c>
      <c r="B1091" s="41" t="s">
        <v>126</v>
      </c>
      <c r="C1091" s="40"/>
      <c r="D1091" s="39"/>
      <c r="E1091" s="38">
        <f t="shared" si="23"/>
        <v>0</v>
      </c>
    </row>
    <row r="1092" spans="1:5" ht="14.25" hidden="1" customHeight="1" outlineLevel="1" x14ac:dyDescent="0.2">
      <c r="A1092" s="41" t="s">
        <v>125</v>
      </c>
      <c r="B1092" s="41" t="s">
        <v>124</v>
      </c>
      <c r="C1092" s="40"/>
      <c r="D1092" s="39"/>
      <c r="E1092" s="38">
        <f t="shared" si="23"/>
        <v>0</v>
      </c>
    </row>
    <row r="1093" spans="1:5" ht="14.25" hidden="1" customHeight="1" outlineLevel="1" x14ac:dyDescent="0.2">
      <c r="A1093" s="41" t="s">
        <v>123</v>
      </c>
      <c r="B1093" s="41" t="s">
        <v>122</v>
      </c>
      <c r="C1093" s="40"/>
      <c r="D1093" s="39"/>
      <c r="E1093" s="38">
        <f t="shared" si="23"/>
        <v>0</v>
      </c>
    </row>
    <row r="1094" spans="1:5" ht="14.25" customHeight="1" collapsed="1" x14ac:dyDescent="0.2">
      <c r="A1094" s="53" t="s">
        <v>121</v>
      </c>
      <c r="B1094" s="53" t="s">
        <v>120</v>
      </c>
      <c r="C1094" s="7">
        <f>C1095</f>
        <v>1875</v>
      </c>
      <c r="D1094" s="7"/>
      <c r="E1094" s="52">
        <f t="shared" si="23"/>
        <v>0</v>
      </c>
    </row>
    <row r="1095" spans="1:5" ht="14.25" customHeight="1" x14ac:dyDescent="0.2">
      <c r="A1095" s="53">
        <v>4</v>
      </c>
      <c r="B1095" s="12" t="s">
        <v>73</v>
      </c>
      <c r="C1095" s="7">
        <f>C1096</f>
        <v>1875</v>
      </c>
      <c r="D1095" s="7"/>
      <c r="E1095" s="52">
        <f t="shared" si="23"/>
        <v>0</v>
      </c>
    </row>
    <row r="1096" spans="1:5" ht="14.25" customHeight="1" x14ac:dyDescent="0.2">
      <c r="A1096" s="53">
        <v>42</v>
      </c>
      <c r="B1096" s="54" t="s">
        <v>14</v>
      </c>
      <c r="C1096" s="7">
        <f>C1097</f>
        <v>1875</v>
      </c>
      <c r="D1096" s="7"/>
      <c r="E1096" s="52">
        <f t="shared" si="23"/>
        <v>0</v>
      </c>
    </row>
    <row r="1097" spans="1:5" ht="14.25" customHeight="1" x14ac:dyDescent="0.2">
      <c r="A1097" s="53">
        <v>422</v>
      </c>
      <c r="B1097" s="11" t="s">
        <v>19</v>
      </c>
      <c r="C1097" s="7">
        <f>C1098+C1100+C1102</f>
        <v>1875</v>
      </c>
      <c r="D1097" s="7"/>
      <c r="E1097" s="52">
        <f t="shared" si="23"/>
        <v>0</v>
      </c>
    </row>
    <row r="1098" spans="1:5" ht="14.25" customHeight="1" x14ac:dyDescent="0.2">
      <c r="A1098" s="34" t="s">
        <v>15</v>
      </c>
      <c r="B1098" s="4" t="s">
        <v>16</v>
      </c>
      <c r="C1098" s="15">
        <v>875</v>
      </c>
      <c r="D1098" s="15"/>
      <c r="E1098" s="49">
        <f t="shared" si="23"/>
        <v>0</v>
      </c>
    </row>
    <row r="1099" spans="1:5" ht="14.25" hidden="1" customHeight="1" outlineLevel="1" x14ac:dyDescent="0.2">
      <c r="A1099" s="41" t="s">
        <v>119</v>
      </c>
      <c r="B1099" s="41" t="s">
        <v>16</v>
      </c>
      <c r="C1099" s="40"/>
      <c r="D1099" s="39"/>
      <c r="E1099" s="38">
        <f t="shared" si="23"/>
        <v>0</v>
      </c>
    </row>
    <row r="1100" spans="1:5" ht="14.25" customHeight="1" collapsed="1" x14ac:dyDescent="0.2">
      <c r="A1100" s="51" t="s">
        <v>17</v>
      </c>
      <c r="B1100" s="51" t="s">
        <v>18</v>
      </c>
      <c r="C1100" s="6">
        <v>500</v>
      </c>
      <c r="D1100" s="6"/>
      <c r="E1100" s="49">
        <f t="shared" si="23"/>
        <v>0</v>
      </c>
    </row>
    <row r="1101" spans="1:5" ht="14.25" hidden="1" customHeight="1" outlineLevel="1" x14ac:dyDescent="0.2">
      <c r="A1101" s="50" t="s">
        <v>118</v>
      </c>
      <c r="B1101" s="41" t="s">
        <v>18</v>
      </c>
      <c r="C1101" s="40"/>
      <c r="D1101" s="39"/>
      <c r="E1101" s="38">
        <f t="shared" si="23"/>
        <v>0</v>
      </c>
    </row>
    <row r="1102" spans="1:5" ht="14.25" customHeight="1" collapsed="1" x14ac:dyDescent="0.2">
      <c r="A1102" s="19">
        <v>4223</v>
      </c>
      <c r="B1102" s="22" t="s">
        <v>42</v>
      </c>
      <c r="C1102" s="6">
        <v>500</v>
      </c>
      <c r="D1102" s="6"/>
      <c r="E1102" s="49">
        <f t="shared" si="23"/>
        <v>0</v>
      </c>
    </row>
    <row r="1103" spans="1:5" ht="14.25" hidden="1" customHeight="1" outlineLevel="1" x14ac:dyDescent="0.2">
      <c r="A1103" s="41" t="s">
        <v>117</v>
      </c>
      <c r="B1103" s="41" t="s">
        <v>42</v>
      </c>
      <c r="C1103" s="40"/>
      <c r="D1103" s="39"/>
      <c r="E1103" s="38">
        <f t="shared" si="23"/>
        <v>0</v>
      </c>
    </row>
    <row r="1104" spans="1:5" collapsed="1" x14ac:dyDescent="0.2">
      <c r="A1104" s="44" t="s">
        <v>116</v>
      </c>
      <c r="B1104" s="44" t="s">
        <v>115</v>
      </c>
      <c r="C1104" s="7">
        <f>C1105</f>
        <v>3000</v>
      </c>
      <c r="D1104" s="7"/>
      <c r="E1104" s="8">
        <f t="shared" si="23"/>
        <v>0</v>
      </c>
    </row>
    <row r="1105" spans="1:5" x14ac:dyDescent="0.2">
      <c r="A1105" s="45">
        <v>4</v>
      </c>
      <c r="B1105" s="48" t="s">
        <v>73</v>
      </c>
      <c r="C1105" s="7">
        <f>C1106+C1110</f>
        <v>3000</v>
      </c>
      <c r="D1105" s="7"/>
      <c r="E1105" s="8">
        <f t="shared" si="23"/>
        <v>0</v>
      </c>
    </row>
    <row r="1106" spans="1:5" x14ac:dyDescent="0.2">
      <c r="A1106" s="44">
        <v>41</v>
      </c>
      <c r="B1106" s="46" t="s">
        <v>94</v>
      </c>
      <c r="C1106" s="7">
        <f>C1107</f>
        <v>500</v>
      </c>
      <c r="D1106" s="7"/>
      <c r="E1106" s="8">
        <f t="shared" si="23"/>
        <v>0</v>
      </c>
    </row>
    <row r="1107" spans="1:5" x14ac:dyDescent="0.2">
      <c r="A1107" s="45">
        <v>412</v>
      </c>
      <c r="B1107" s="44" t="s">
        <v>95</v>
      </c>
      <c r="C1107" s="7">
        <f>C1108</f>
        <v>500</v>
      </c>
      <c r="D1107" s="7"/>
      <c r="E1107" s="8">
        <f t="shared" si="23"/>
        <v>0</v>
      </c>
    </row>
    <row r="1108" spans="1:5" x14ac:dyDescent="0.2">
      <c r="A1108" s="43">
        <v>4123</v>
      </c>
      <c r="B1108" s="42" t="s">
        <v>93</v>
      </c>
      <c r="C1108" s="6">
        <v>500</v>
      </c>
      <c r="D1108" s="47"/>
      <c r="E1108" s="8">
        <f>IF(ISERROR(D1108/C1108*100),0,D1108/C1108*100)</f>
        <v>0</v>
      </c>
    </row>
    <row r="1109" spans="1:5" hidden="1" outlineLevel="1" x14ac:dyDescent="0.2">
      <c r="A1109" s="41" t="s">
        <v>114</v>
      </c>
      <c r="B1109" s="41" t="s">
        <v>93</v>
      </c>
      <c r="C1109" s="40"/>
      <c r="D1109" s="39"/>
      <c r="E1109" s="38">
        <f>IF(ISERROR(D1109/C1109*100),0,D1109/C1109*100)</f>
        <v>0</v>
      </c>
    </row>
    <row r="1110" spans="1:5" collapsed="1" x14ac:dyDescent="0.2">
      <c r="A1110" s="44">
        <v>42</v>
      </c>
      <c r="B1110" s="46" t="s">
        <v>14</v>
      </c>
      <c r="C1110" s="7">
        <f>C1111</f>
        <v>2500</v>
      </c>
      <c r="D1110" s="7"/>
      <c r="E1110" s="8">
        <f>IF(ISERROR(D1110/C1110*100),0,D1110/C1110*100)</f>
        <v>0</v>
      </c>
    </row>
    <row r="1111" spans="1:5" x14ac:dyDescent="0.2">
      <c r="A1111" s="45">
        <v>426</v>
      </c>
      <c r="B1111" s="44" t="s">
        <v>21</v>
      </c>
      <c r="C1111" s="8">
        <f>C1112</f>
        <v>2500</v>
      </c>
      <c r="E1111" s="8">
        <f>IF(ISERROR(D1111/C1111*100),0,D1111/C1111*100)</f>
        <v>0</v>
      </c>
    </row>
    <row r="1112" spans="1:5" x14ac:dyDescent="0.2">
      <c r="A1112" s="43" t="s">
        <v>113</v>
      </c>
      <c r="B1112" s="42" t="s">
        <v>0</v>
      </c>
      <c r="C1112" s="6">
        <v>2500</v>
      </c>
      <c r="D1112" s="6"/>
      <c r="E1112" s="8">
        <f>IF(ISERROR(D1112/C1112*100),0,D1112/C1112*100)</f>
        <v>0</v>
      </c>
    </row>
    <row r="1113" spans="1:5" hidden="1" outlineLevel="1" x14ac:dyDescent="0.2">
      <c r="A1113" s="41" t="s">
        <v>112</v>
      </c>
      <c r="B1113" s="41" t="s">
        <v>111</v>
      </c>
      <c r="C1113" s="40"/>
      <c r="D1113" s="39"/>
      <c r="E1113" s="38"/>
    </row>
    <row r="1114" spans="1:5" collapsed="1" x14ac:dyDescent="0.2"/>
    <row r="1174" spans="1:2" x14ac:dyDescent="0.2">
      <c r="A1174" s="31"/>
      <c r="B1174" s="30"/>
    </row>
    <row r="1257" spans="1:2" x14ac:dyDescent="0.2">
      <c r="A1257" s="31"/>
      <c r="B1257" s="30"/>
    </row>
    <row r="1314" spans="1:2" x14ac:dyDescent="0.2">
      <c r="A1314" s="31"/>
      <c r="B1314" s="30"/>
    </row>
    <row r="1351" spans="1:2" x14ac:dyDescent="0.2">
      <c r="A1351" s="29"/>
      <c r="B1351" s="32"/>
    </row>
    <row r="1416" spans="1:2" x14ac:dyDescent="0.2">
      <c r="A1416" s="37"/>
      <c r="B1416" s="36"/>
    </row>
    <row r="1418" spans="1:2" x14ac:dyDescent="0.2">
      <c r="A1418" s="33"/>
      <c r="B1418" s="33"/>
    </row>
    <row r="1419" spans="1:2" x14ac:dyDescent="0.2">
      <c r="A1419" s="29"/>
      <c r="B1419" s="28"/>
    </row>
    <row r="1421" spans="1:2" x14ac:dyDescent="0.2">
      <c r="A1421" s="33"/>
    </row>
    <row r="1422" spans="1:2" x14ac:dyDescent="0.2">
      <c r="A1422" s="32"/>
    </row>
    <row r="1425" spans="1:2" x14ac:dyDescent="0.2">
      <c r="A1425" s="29"/>
      <c r="B1425" s="32"/>
    </row>
    <row r="1426" spans="1:2" x14ac:dyDescent="0.2">
      <c r="A1426" s="33"/>
    </row>
    <row r="1428" spans="1:2" x14ac:dyDescent="0.2">
      <c r="A1428" s="34"/>
      <c r="B1428" s="3"/>
    </row>
    <row r="1429" spans="1:2" x14ac:dyDescent="0.2">
      <c r="A1429" s="34"/>
      <c r="B1429" s="3"/>
    </row>
    <row r="1430" spans="1:2" x14ac:dyDescent="0.2">
      <c r="A1430" s="29"/>
      <c r="B1430" s="32"/>
    </row>
    <row r="1431" spans="1:2" x14ac:dyDescent="0.2">
      <c r="A1431" s="33"/>
    </row>
    <row r="1432" spans="1:2" x14ac:dyDescent="0.2">
      <c r="A1432" s="32"/>
    </row>
    <row r="1433" spans="1:2" x14ac:dyDescent="0.2">
      <c r="A1433" s="34"/>
      <c r="B1433" s="3"/>
    </row>
    <row r="1434" spans="1:2" x14ac:dyDescent="0.2">
      <c r="A1434" s="34"/>
      <c r="B1434" s="3"/>
    </row>
    <row r="1435" spans="1:2" x14ac:dyDescent="0.2">
      <c r="A1435" s="29"/>
      <c r="B1435" s="32"/>
    </row>
    <row r="1436" spans="1:2" x14ac:dyDescent="0.2">
      <c r="A1436" s="33"/>
    </row>
    <row r="1437" spans="1:2" x14ac:dyDescent="0.2">
      <c r="A1437" s="32"/>
    </row>
    <row r="1438" spans="1:2" x14ac:dyDescent="0.2">
      <c r="A1438" s="34"/>
      <c r="B1438" s="3"/>
    </row>
    <row r="1439" spans="1:2" x14ac:dyDescent="0.2">
      <c r="A1439" s="32"/>
    </row>
    <row r="1440" spans="1:2" x14ac:dyDescent="0.2">
      <c r="A1440" s="29"/>
      <c r="B1440" s="32"/>
    </row>
    <row r="1441" spans="1:2" x14ac:dyDescent="0.2">
      <c r="A1441" s="32"/>
    </row>
    <row r="1442" spans="1:2" x14ac:dyDescent="0.2">
      <c r="A1442" s="32"/>
    </row>
    <row r="1443" spans="1:2" x14ac:dyDescent="0.2">
      <c r="A1443" s="34"/>
      <c r="B1443" s="3"/>
    </row>
    <row r="1444" spans="1:2" x14ac:dyDescent="0.2">
      <c r="A1444" s="32"/>
    </row>
    <row r="1445" spans="1:2" x14ac:dyDescent="0.2">
      <c r="A1445" s="32"/>
    </row>
    <row r="1446" spans="1:2" x14ac:dyDescent="0.2">
      <c r="A1446" s="34"/>
      <c r="B1446" s="3"/>
    </row>
    <row r="1447" spans="1:2" x14ac:dyDescent="0.2">
      <c r="A1447" s="32"/>
    </row>
    <row r="1448" spans="1:2" x14ac:dyDescent="0.2">
      <c r="A1448" s="32"/>
    </row>
    <row r="1449" spans="1:2" x14ac:dyDescent="0.2">
      <c r="A1449" s="34"/>
      <c r="B1449" s="3"/>
    </row>
    <row r="1450" spans="1:2" x14ac:dyDescent="0.2">
      <c r="A1450" s="34"/>
      <c r="B1450" s="3"/>
    </row>
    <row r="1451" spans="1:2" x14ac:dyDescent="0.2">
      <c r="A1451" s="34"/>
      <c r="B1451" s="3"/>
    </row>
    <row r="1452" spans="1:2" x14ac:dyDescent="0.2">
      <c r="A1452" s="32"/>
    </row>
    <row r="1453" spans="1:2" x14ac:dyDescent="0.2">
      <c r="A1453" s="32"/>
    </row>
    <row r="1454" spans="1:2" x14ac:dyDescent="0.2">
      <c r="A1454" s="34"/>
      <c r="B1454" s="4"/>
    </row>
    <row r="1455" spans="1:2" x14ac:dyDescent="0.2">
      <c r="A1455" s="32"/>
    </row>
    <row r="1456" spans="1:2" x14ac:dyDescent="0.2">
      <c r="A1456" s="32"/>
    </row>
    <row r="1457" spans="1:2" x14ac:dyDescent="0.2">
      <c r="A1457" s="34"/>
      <c r="B1457" s="3"/>
    </row>
    <row r="1458" spans="1:2" x14ac:dyDescent="0.2">
      <c r="A1458" s="32"/>
    </row>
    <row r="1459" spans="1:2" x14ac:dyDescent="0.2">
      <c r="A1459" s="32"/>
    </row>
    <row r="1460" spans="1:2" x14ac:dyDescent="0.2">
      <c r="A1460" s="34"/>
      <c r="B1460" s="3"/>
    </row>
    <row r="1461" spans="1:2" x14ac:dyDescent="0.2">
      <c r="A1461" s="32"/>
    </row>
    <row r="1462" spans="1:2" x14ac:dyDescent="0.2">
      <c r="A1462" s="32"/>
    </row>
    <row r="1463" spans="1:2" x14ac:dyDescent="0.2">
      <c r="A1463" s="34"/>
      <c r="B1463" s="3"/>
    </row>
    <row r="1464" spans="1:2" x14ac:dyDescent="0.2">
      <c r="A1464" s="32"/>
    </row>
    <row r="1465" spans="1:2" x14ac:dyDescent="0.2">
      <c r="A1465" s="32"/>
    </row>
    <row r="1466" spans="1:2" x14ac:dyDescent="0.2">
      <c r="A1466" s="34"/>
      <c r="B1466" s="3"/>
    </row>
    <row r="1467" spans="1:2" x14ac:dyDescent="0.2">
      <c r="A1467" s="32"/>
    </row>
    <row r="1468" spans="1:2" x14ac:dyDescent="0.2">
      <c r="A1468" s="32"/>
    </row>
    <row r="1469" spans="1:2" x14ac:dyDescent="0.2">
      <c r="A1469" s="34"/>
      <c r="B1469" s="3"/>
    </row>
    <row r="1470" spans="1:2" x14ac:dyDescent="0.2">
      <c r="A1470" s="32"/>
    </row>
    <row r="1471" spans="1:2" x14ac:dyDescent="0.2">
      <c r="A1471" s="32"/>
    </row>
    <row r="1472" spans="1:2" x14ac:dyDescent="0.2">
      <c r="A1472" s="34"/>
      <c r="B1472" s="3"/>
    </row>
    <row r="1473" spans="1:2" x14ac:dyDescent="0.2">
      <c r="A1473" s="32"/>
    </row>
    <row r="1474" spans="1:2" x14ac:dyDescent="0.2">
      <c r="A1474" s="32"/>
    </row>
    <row r="1475" spans="1:2" x14ac:dyDescent="0.2">
      <c r="A1475" s="34"/>
      <c r="B1475" s="3"/>
    </row>
    <row r="1476" spans="1:2" x14ac:dyDescent="0.2">
      <c r="A1476" s="32"/>
    </row>
    <row r="1477" spans="1:2" x14ac:dyDescent="0.2">
      <c r="A1477" s="32"/>
    </row>
    <row r="1478" spans="1:2" x14ac:dyDescent="0.2">
      <c r="A1478" s="34"/>
      <c r="B1478" s="3"/>
    </row>
    <row r="1479" spans="1:2" x14ac:dyDescent="0.2">
      <c r="A1479" s="32"/>
    </row>
    <row r="1480" spans="1:2" x14ac:dyDescent="0.2">
      <c r="A1480" s="32"/>
    </row>
    <row r="1481" spans="1:2" x14ac:dyDescent="0.2">
      <c r="A1481" s="34"/>
      <c r="B1481" s="3"/>
    </row>
    <row r="1482" spans="1:2" x14ac:dyDescent="0.2">
      <c r="B1482" s="3"/>
    </row>
    <row r="1483" spans="1:2" x14ac:dyDescent="0.2">
      <c r="A1483" s="32"/>
    </row>
    <row r="1484" spans="1:2" x14ac:dyDescent="0.2">
      <c r="A1484" s="34"/>
      <c r="B1484" s="3"/>
    </row>
    <row r="1485" spans="1:2" x14ac:dyDescent="0.2">
      <c r="A1485" s="34"/>
      <c r="B1485" s="3"/>
    </row>
    <row r="1486" spans="1:2" x14ac:dyDescent="0.2">
      <c r="A1486" s="32"/>
    </row>
    <row r="1487" spans="1:2" x14ac:dyDescent="0.2">
      <c r="A1487" s="34"/>
      <c r="B1487" s="3"/>
    </row>
    <row r="1488" spans="1:2" x14ac:dyDescent="0.2">
      <c r="A1488" s="34"/>
      <c r="B1488" s="3"/>
    </row>
    <row r="1489" spans="1:2" x14ac:dyDescent="0.2">
      <c r="A1489" s="29"/>
      <c r="B1489" s="32"/>
    </row>
    <row r="1490" spans="1:2" x14ac:dyDescent="0.2">
      <c r="A1490" s="34"/>
      <c r="B1490" s="3"/>
    </row>
    <row r="1491" spans="1:2" x14ac:dyDescent="0.2">
      <c r="A1491" s="32"/>
    </row>
    <row r="1492" spans="1:2" x14ac:dyDescent="0.2">
      <c r="A1492" s="32"/>
      <c r="B1492" s="32"/>
    </row>
    <row r="1493" spans="1:2" x14ac:dyDescent="0.2">
      <c r="A1493" s="32"/>
      <c r="B1493" s="32"/>
    </row>
    <row r="1494" spans="1:2" x14ac:dyDescent="0.2">
      <c r="A1494" s="32"/>
    </row>
    <row r="1495" spans="1:2" x14ac:dyDescent="0.2">
      <c r="A1495" s="34"/>
      <c r="B1495" s="3"/>
    </row>
    <row r="1496" spans="1:2" x14ac:dyDescent="0.2">
      <c r="A1496" s="32"/>
      <c r="B1496" s="32"/>
    </row>
    <row r="1497" spans="1:2" x14ac:dyDescent="0.2">
      <c r="A1497" s="32"/>
    </row>
    <row r="1498" spans="1:2" x14ac:dyDescent="0.2">
      <c r="A1498" s="34"/>
      <c r="B1498" s="3"/>
    </row>
    <row r="1499" spans="1:2" x14ac:dyDescent="0.2">
      <c r="A1499" s="32"/>
      <c r="B1499" s="32"/>
    </row>
    <row r="1500" spans="1:2" x14ac:dyDescent="0.2">
      <c r="A1500" s="32"/>
    </row>
    <row r="1501" spans="1:2" x14ac:dyDescent="0.2">
      <c r="A1501" s="34"/>
      <c r="B1501" s="3"/>
    </row>
    <row r="1502" spans="1:2" x14ac:dyDescent="0.2">
      <c r="A1502" s="32"/>
      <c r="B1502" s="32"/>
    </row>
    <row r="1503" spans="1:2" x14ac:dyDescent="0.2">
      <c r="A1503" s="32"/>
    </row>
    <row r="1504" spans="1:2" x14ac:dyDescent="0.2">
      <c r="A1504" s="34"/>
      <c r="B1504" s="3"/>
    </row>
    <row r="1505" spans="1:2" x14ac:dyDescent="0.2">
      <c r="A1505" s="32"/>
    </row>
    <row r="1506" spans="1:2" x14ac:dyDescent="0.2">
      <c r="A1506" s="32"/>
    </row>
    <row r="1507" spans="1:2" x14ac:dyDescent="0.2">
      <c r="A1507" s="34"/>
      <c r="B1507" s="3"/>
    </row>
    <row r="1508" spans="1:2" x14ac:dyDescent="0.2">
      <c r="A1508" s="32"/>
    </row>
    <row r="1509" spans="1:2" x14ac:dyDescent="0.2">
      <c r="A1509" s="32"/>
    </row>
    <row r="1510" spans="1:2" x14ac:dyDescent="0.2">
      <c r="A1510" s="34"/>
      <c r="B1510" s="3"/>
    </row>
    <row r="1511" spans="1:2" x14ac:dyDescent="0.2">
      <c r="A1511" s="32"/>
    </row>
    <row r="1512" spans="1:2" x14ac:dyDescent="0.2">
      <c r="A1512" s="32"/>
      <c r="B1512" s="34"/>
    </row>
    <row r="1513" spans="1:2" x14ac:dyDescent="0.2">
      <c r="A1513" s="34"/>
      <c r="B1513" s="3"/>
    </row>
    <row r="1514" spans="1:2" x14ac:dyDescent="0.2">
      <c r="A1514" s="34"/>
      <c r="B1514" s="3"/>
    </row>
    <row r="1515" spans="1:2" x14ac:dyDescent="0.2">
      <c r="A1515" s="34"/>
      <c r="B1515" s="3"/>
    </row>
    <row r="1516" spans="1:2" x14ac:dyDescent="0.2">
      <c r="A1516" s="32"/>
    </row>
    <row r="1517" spans="1:2" x14ac:dyDescent="0.2">
      <c r="A1517" s="32"/>
    </row>
    <row r="1518" spans="1:2" x14ac:dyDescent="0.2">
      <c r="A1518" s="34"/>
      <c r="B1518" s="3"/>
    </row>
    <row r="1519" spans="1:2" x14ac:dyDescent="0.2">
      <c r="A1519" s="32"/>
    </row>
    <row r="1520" spans="1:2" x14ac:dyDescent="0.2">
      <c r="A1520" s="32"/>
    </row>
    <row r="1521" spans="1:2" x14ac:dyDescent="0.2">
      <c r="A1521" s="34"/>
      <c r="B1521" s="3"/>
    </row>
    <row r="1522" spans="1:2" x14ac:dyDescent="0.2">
      <c r="A1522" s="34"/>
      <c r="B1522" s="3"/>
    </row>
    <row r="1523" spans="1:2" x14ac:dyDescent="0.2">
      <c r="A1523" s="34"/>
      <c r="B1523" s="3"/>
    </row>
    <row r="1524" spans="1:2" x14ac:dyDescent="0.2">
      <c r="A1524" s="34"/>
      <c r="B1524" s="3"/>
    </row>
    <row r="1525" spans="1:2" x14ac:dyDescent="0.2">
      <c r="A1525" s="34"/>
      <c r="B1525" s="3"/>
    </row>
    <row r="1526" spans="1:2" x14ac:dyDescent="0.2">
      <c r="A1526" s="34"/>
      <c r="B1526" s="3"/>
    </row>
    <row r="1527" spans="1:2" x14ac:dyDescent="0.2">
      <c r="A1527" s="32"/>
    </row>
    <row r="1528" spans="1:2" x14ac:dyDescent="0.2">
      <c r="A1528" s="32"/>
      <c r="B1528" s="3"/>
    </row>
    <row r="1529" spans="1:2" x14ac:dyDescent="0.2">
      <c r="A1529" s="36"/>
      <c r="B1529" s="3"/>
    </row>
    <row r="1530" spans="1:2" x14ac:dyDescent="0.2">
      <c r="A1530" s="34"/>
      <c r="B1530" s="3"/>
    </row>
    <row r="1531" spans="1:2" x14ac:dyDescent="0.2">
      <c r="A1531" s="34"/>
      <c r="B1531" s="3"/>
    </row>
    <row r="1532" spans="1:2" x14ac:dyDescent="0.2">
      <c r="A1532" s="34"/>
      <c r="B1532" s="3"/>
    </row>
    <row r="1533" spans="1:2" x14ac:dyDescent="0.2">
      <c r="A1533" s="34"/>
      <c r="B1533" s="3"/>
    </row>
    <row r="1534" spans="1:2" x14ac:dyDescent="0.2">
      <c r="A1534" s="34"/>
      <c r="B1534" s="3"/>
    </row>
    <row r="1535" spans="1:2" x14ac:dyDescent="0.2">
      <c r="A1535" s="32"/>
    </row>
    <row r="1536" spans="1:2" x14ac:dyDescent="0.2">
      <c r="A1536" s="32"/>
    </row>
    <row r="1537" spans="1:2" x14ac:dyDescent="0.2">
      <c r="A1537" s="34"/>
      <c r="B1537" s="3"/>
    </row>
    <row r="1538" spans="1:2" x14ac:dyDescent="0.2">
      <c r="B1538" s="3"/>
    </row>
    <row r="1539" spans="1:2" x14ac:dyDescent="0.2">
      <c r="A1539" s="32"/>
      <c r="B1539" s="3"/>
    </row>
    <row r="1540" spans="1:2" x14ac:dyDescent="0.2">
      <c r="A1540" s="34"/>
      <c r="B1540" s="3"/>
    </row>
    <row r="1541" spans="1:2" x14ac:dyDescent="0.2">
      <c r="A1541" s="34"/>
      <c r="B1541" s="3"/>
    </row>
    <row r="1542" spans="1:2" x14ac:dyDescent="0.2">
      <c r="A1542" s="32"/>
      <c r="B1542" s="3"/>
    </row>
    <row r="1543" spans="1:2" x14ac:dyDescent="0.2">
      <c r="A1543" s="34"/>
      <c r="B1543" s="3"/>
    </row>
    <row r="1544" spans="1:2" x14ac:dyDescent="0.2">
      <c r="B1544" s="3"/>
    </row>
    <row r="1545" spans="1:2" x14ac:dyDescent="0.2">
      <c r="A1545" s="35"/>
      <c r="B1545" s="32"/>
    </row>
    <row r="1546" spans="1:2" x14ac:dyDescent="0.2">
      <c r="B1546" s="3"/>
    </row>
    <row r="1547" spans="1:2" x14ac:dyDescent="0.2">
      <c r="A1547" s="32"/>
      <c r="B1547" s="32"/>
    </row>
    <row r="1548" spans="1:2" x14ac:dyDescent="0.2">
      <c r="A1548" s="32"/>
    </row>
    <row r="1549" spans="1:2" x14ac:dyDescent="0.2">
      <c r="A1549" s="32"/>
    </row>
    <row r="1550" spans="1:2" x14ac:dyDescent="0.2">
      <c r="A1550" s="34"/>
      <c r="B1550" s="3"/>
    </row>
    <row r="1551" spans="1:2" x14ac:dyDescent="0.2">
      <c r="A1551" s="34"/>
      <c r="B1551" s="3"/>
    </row>
    <row r="1552" spans="1:2" x14ac:dyDescent="0.2">
      <c r="A1552" s="32"/>
    </row>
    <row r="1553" spans="1:2" x14ac:dyDescent="0.2">
      <c r="A1553" s="32"/>
    </row>
    <row r="1554" spans="1:2" x14ac:dyDescent="0.2">
      <c r="A1554" s="34"/>
      <c r="B1554" s="3"/>
    </row>
    <row r="1555" spans="1:2" x14ac:dyDescent="0.2">
      <c r="A1555" s="34"/>
      <c r="B1555" s="3"/>
    </row>
    <row r="1556" spans="1:2" x14ac:dyDescent="0.2">
      <c r="A1556" s="34"/>
      <c r="B1556" s="3"/>
    </row>
    <row r="1557" spans="1:2" x14ac:dyDescent="0.2">
      <c r="A1557" s="34"/>
      <c r="B1557" s="3"/>
    </row>
    <row r="1558" spans="1:2" x14ac:dyDescent="0.2">
      <c r="A1558" s="34"/>
      <c r="B1558" s="3"/>
    </row>
    <row r="1559" spans="1:2" x14ac:dyDescent="0.2">
      <c r="A1559" s="32"/>
    </row>
    <row r="1560" spans="1:2" x14ac:dyDescent="0.2">
      <c r="A1560" s="32"/>
    </row>
    <row r="1561" spans="1:2" x14ac:dyDescent="0.2">
      <c r="A1561" s="34"/>
      <c r="B1561" s="3"/>
    </row>
    <row r="1562" spans="1:2" x14ac:dyDescent="0.2">
      <c r="A1562" s="34"/>
      <c r="B1562" s="3"/>
    </row>
    <row r="1563" spans="1:2" x14ac:dyDescent="0.2">
      <c r="A1563" s="34"/>
      <c r="B1563" s="3"/>
    </row>
    <row r="1564" spans="1:2" x14ac:dyDescent="0.2">
      <c r="A1564" s="34"/>
      <c r="B1564" s="3"/>
    </row>
    <row r="1565" spans="1:2" x14ac:dyDescent="0.2">
      <c r="A1565" s="34"/>
      <c r="B1565" s="3"/>
    </row>
    <row r="1566" spans="1:2" x14ac:dyDescent="0.2">
      <c r="A1566" s="29"/>
      <c r="B1566" s="32"/>
    </row>
    <row r="1567" spans="1:2" x14ac:dyDescent="0.2">
      <c r="A1567" s="34"/>
      <c r="B1567" s="3"/>
    </row>
    <row r="1568" spans="1:2" x14ac:dyDescent="0.2">
      <c r="A1568" s="32"/>
      <c r="B1568" s="32"/>
    </row>
    <row r="1569" spans="1:2" x14ac:dyDescent="0.2">
      <c r="A1569" s="32"/>
    </row>
    <row r="1570" spans="1:2" x14ac:dyDescent="0.2">
      <c r="A1570" s="32"/>
    </row>
    <row r="1571" spans="1:2" x14ac:dyDescent="0.2">
      <c r="A1571" s="34"/>
      <c r="B1571" s="3"/>
    </row>
    <row r="1572" spans="1:2" x14ac:dyDescent="0.2">
      <c r="A1572" s="34"/>
      <c r="B1572" s="3"/>
    </row>
    <row r="1573" spans="1:2" x14ac:dyDescent="0.2">
      <c r="A1573" s="32"/>
    </row>
    <row r="1574" spans="1:2" x14ac:dyDescent="0.2">
      <c r="A1574" s="34"/>
      <c r="B1574" s="3"/>
    </row>
    <row r="1575" spans="1:2" x14ac:dyDescent="0.2">
      <c r="A1575" s="32"/>
    </row>
    <row r="1579" spans="1:2" x14ac:dyDescent="0.2">
      <c r="A1579" s="32"/>
    </row>
    <row r="1580" spans="1:2" x14ac:dyDescent="0.2">
      <c r="A1580" s="32"/>
    </row>
    <row r="1581" spans="1:2" x14ac:dyDescent="0.2">
      <c r="A1581" s="34"/>
      <c r="B1581" s="3"/>
    </row>
    <row r="1582" spans="1:2" x14ac:dyDescent="0.2">
      <c r="A1582" s="33"/>
    </row>
    <row r="1584" spans="1:2" x14ac:dyDescent="0.2">
      <c r="A1584" s="29"/>
      <c r="B1584" s="32"/>
    </row>
    <row r="1621" spans="1:2" x14ac:dyDescent="0.2">
      <c r="A1621" s="29"/>
      <c r="B1621" s="28"/>
    </row>
    <row r="1646" spans="1:2" x14ac:dyDescent="0.2">
      <c r="A1646" s="31"/>
      <c r="B1646" s="30"/>
    </row>
    <row r="1648" spans="1:2" x14ac:dyDescent="0.2">
      <c r="A1648" s="31"/>
      <c r="B1648" s="30"/>
    </row>
    <row r="1649" spans="1:2" x14ac:dyDescent="0.2">
      <c r="A1649" s="31"/>
      <c r="B1649" s="30"/>
    </row>
    <row r="1650" spans="1:2" x14ac:dyDescent="0.2">
      <c r="A1650" s="31"/>
      <c r="B1650" s="30"/>
    </row>
    <row r="1651" spans="1:2" x14ac:dyDescent="0.2">
      <c r="A1651" s="31"/>
      <c r="B1651" s="30"/>
    </row>
    <row r="1653" spans="1:2" x14ac:dyDescent="0.2">
      <c r="A1653" s="29"/>
      <c r="B1653" s="28"/>
    </row>
    <row r="1699" spans="1:2" x14ac:dyDescent="0.2">
      <c r="A1699" s="31"/>
      <c r="B1699" s="30"/>
    </row>
    <row r="1701" spans="1:2" x14ac:dyDescent="0.2">
      <c r="A1701" s="31"/>
      <c r="B1701" s="30"/>
    </row>
    <row r="1702" spans="1:2" x14ac:dyDescent="0.2">
      <c r="A1702" s="31"/>
      <c r="B1702" s="30"/>
    </row>
    <row r="1703" spans="1:2" x14ac:dyDescent="0.2">
      <c r="A1703" s="31"/>
      <c r="B1703" s="30"/>
    </row>
    <row r="1708" spans="1:2" x14ac:dyDescent="0.2">
      <c r="A1708" s="29"/>
      <c r="B1708" s="28"/>
    </row>
  </sheetData>
  <mergeCells count="1">
    <mergeCell ref="A1:E1"/>
  </mergeCells>
  <printOptions horizontalCentered="1"/>
  <pageMargins left="0.23622047244094491" right="0.23622047244094491" top="0.43307086614173229" bottom="0.43307086614173229" header="0.31496062992125984" footer="0.31496062992125984"/>
  <pageSetup paperSize="9" scale="90" firstPageNumber="7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activeCell="G3" sqref="G3"/>
    </sheetView>
  </sheetViews>
  <sheetFormatPr defaultColWidth="11.42578125" defaultRowHeight="15.75" x14ac:dyDescent="0.2"/>
  <cols>
    <col min="1" max="2" width="5.5703125" style="151" customWidth="1"/>
    <col min="3" max="3" width="8" style="154" customWidth="1"/>
    <col min="4" max="4" width="46.85546875" style="179" customWidth="1"/>
    <col min="5" max="7" width="14.7109375" style="122" customWidth="1"/>
    <col min="8" max="8" width="11.42578125" style="149" hidden="1" customWidth="1"/>
    <col min="9" max="9" width="14.28515625" style="122" bestFit="1" customWidth="1"/>
    <col min="10" max="16384" width="11.42578125" style="122"/>
  </cols>
  <sheetData>
    <row r="1" spans="1:10" s="123" customFormat="1" ht="28.5" customHeight="1" x14ac:dyDescent="0.2">
      <c r="A1" s="310" t="s">
        <v>74</v>
      </c>
      <c r="B1" s="310"/>
      <c r="C1" s="310"/>
      <c r="D1" s="310"/>
      <c r="E1" s="310"/>
      <c r="F1" s="310"/>
      <c r="G1" s="310"/>
      <c r="H1" s="310"/>
    </row>
    <row r="2" spans="1:10" s="123" customFormat="1" ht="36.950000000000003" customHeight="1" x14ac:dyDescent="0.2">
      <c r="A2" s="229" t="s">
        <v>846</v>
      </c>
      <c r="B2" s="229" t="s">
        <v>847</v>
      </c>
      <c r="C2" s="229" t="s">
        <v>853</v>
      </c>
      <c r="D2" s="185" t="s">
        <v>849</v>
      </c>
      <c r="E2" s="230" t="s">
        <v>854</v>
      </c>
      <c r="F2" s="230" t="s">
        <v>845</v>
      </c>
      <c r="G2" s="231" t="s">
        <v>855</v>
      </c>
      <c r="H2" s="233" t="s">
        <v>98</v>
      </c>
    </row>
    <row r="3" spans="1:10" s="123" customFormat="1" x14ac:dyDescent="0.2">
      <c r="A3" s="252">
        <v>3</v>
      </c>
      <c r="B3" s="252"/>
      <c r="C3" s="276"/>
      <c r="D3" s="234" t="s">
        <v>66</v>
      </c>
      <c r="E3" s="235">
        <v>11551000.030000001</v>
      </c>
      <c r="F3" s="235">
        <v>300000</v>
      </c>
      <c r="G3" s="235">
        <v>11851000.030000001</v>
      </c>
      <c r="H3" s="236">
        <v>102.59717772678422</v>
      </c>
      <c r="I3" s="152"/>
      <c r="J3" s="153"/>
    </row>
    <row r="4" spans="1:10" s="123" customFormat="1" ht="14.25" customHeight="1" x14ac:dyDescent="0.2">
      <c r="A4" s="218"/>
      <c r="B4" s="252">
        <v>31</v>
      </c>
      <c r="C4" s="276"/>
      <c r="D4" s="237" t="s">
        <v>43</v>
      </c>
      <c r="E4" s="235">
        <v>5800000.0800000001</v>
      </c>
      <c r="F4" s="235">
        <v>300000</v>
      </c>
      <c r="G4" s="235">
        <v>6100000.0800000001</v>
      </c>
      <c r="H4" s="238">
        <v>105.17241372175981</v>
      </c>
      <c r="I4" s="125"/>
    </row>
    <row r="5" spans="1:10" s="124" customFormat="1" ht="14.25" customHeight="1" x14ac:dyDescent="0.2">
      <c r="A5" s="218"/>
      <c r="B5" s="218"/>
      <c r="C5" s="218">
        <v>311</v>
      </c>
      <c r="D5" s="239" t="s">
        <v>92</v>
      </c>
      <c r="E5" s="240">
        <v>4682290.08</v>
      </c>
      <c r="F5" s="240">
        <v>0</v>
      </c>
      <c r="G5" s="240">
        <v>4682290.08</v>
      </c>
      <c r="H5" s="241">
        <v>100</v>
      </c>
    </row>
    <row r="6" spans="1:10" s="124" customFormat="1" ht="14.25" customHeight="1" x14ac:dyDescent="0.2">
      <c r="A6" s="218"/>
      <c r="B6" s="218"/>
      <c r="C6" s="218">
        <v>312</v>
      </c>
      <c r="D6" s="239" t="s">
        <v>45</v>
      </c>
      <c r="E6" s="240">
        <v>182160</v>
      </c>
      <c r="F6" s="240">
        <v>300000</v>
      </c>
      <c r="G6" s="240">
        <v>482160</v>
      </c>
      <c r="H6" s="241">
        <v>264.69038208168644</v>
      </c>
    </row>
    <row r="7" spans="1:10" s="124" customFormat="1" ht="14.25" customHeight="1" x14ac:dyDescent="0.2">
      <c r="A7" s="218"/>
      <c r="B7" s="218"/>
      <c r="C7" s="218">
        <v>313</v>
      </c>
      <c r="D7" s="239" t="s">
        <v>46</v>
      </c>
      <c r="E7" s="240">
        <v>935550</v>
      </c>
      <c r="F7" s="240">
        <v>0</v>
      </c>
      <c r="G7" s="240">
        <v>935550</v>
      </c>
      <c r="H7" s="241">
        <v>100</v>
      </c>
    </row>
    <row r="8" spans="1:10" s="123" customFormat="1" ht="14.25" customHeight="1" x14ac:dyDescent="0.2">
      <c r="A8" s="218"/>
      <c r="B8" s="252">
        <v>32</v>
      </c>
      <c r="C8" s="276"/>
      <c r="D8" s="242" t="s">
        <v>2</v>
      </c>
      <c r="E8" s="235">
        <v>3150999.95</v>
      </c>
      <c r="F8" s="235">
        <v>0</v>
      </c>
      <c r="G8" s="235">
        <v>3150999.95</v>
      </c>
      <c r="H8" s="238">
        <v>100</v>
      </c>
    </row>
    <row r="9" spans="1:10" s="124" customFormat="1" ht="14.25" customHeight="1" x14ac:dyDescent="0.2">
      <c r="A9" s="218"/>
      <c r="B9" s="218"/>
      <c r="C9" s="218">
        <v>321</v>
      </c>
      <c r="D9" s="243" t="s">
        <v>6</v>
      </c>
      <c r="E9" s="240">
        <v>381243.65</v>
      </c>
      <c r="F9" s="240">
        <v>0</v>
      </c>
      <c r="G9" s="240">
        <v>381243.65</v>
      </c>
      <c r="H9" s="241">
        <v>100</v>
      </c>
    </row>
    <row r="10" spans="1:10" s="124" customFormat="1" ht="14.25" customHeight="1" x14ac:dyDescent="0.2">
      <c r="A10" s="218"/>
      <c r="B10" s="218"/>
      <c r="C10" s="218">
        <v>322</v>
      </c>
      <c r="D10" s="244" t="s">
        <v>49</v>
      </c>
      <c r="E10" s="240">
        <v>381243.65</v>
      </c>
      <c r="F10" s="240">
        <v>0</v>
      </c>
      <c r="G10" s="240">
        <v>381243.65</v>
      </c>
      <c r="H10" s="245">
        <v>100</v>
      </c>
    </row>
    <row r="11" spans="1:10" s="124" customFormat="1" ht="14.25" customHeight="1" x14ac:dyDescent="0.2">
      <c r="A11" s="218"/>
      <c r="B11" s="218"/>
      <c r="C11" s="218">
        <v>323</v>
      </c>
      <c r="D11" s="244" t="s">
        <v>9</v>
      </c>
      <c r="E11" s="240">
        <v>1923609.65</v>
      </c>
      <c r="F11" s="240">
        <v>0</v>
      </c>
      <c r="G11" s="240">
        <v>1923609.65</v>
      </c>
      <c r="H11" s="245">
        <v>100</v>
      </c>
    </row>
    <row r="12" spans="1:10" s="124" customFormat="1" ht="14.25" customHeight="1" x14ac:dyDescent="0.2">
      <c r="A12" s="218"/>
      <c r="B12" s="218"/>
      <c r="C12" s="218">
        <v>329</v>
      </c>
      <c r="D12" s="239" t="s">
        <v>56</v>
      </c>
      <c r="E12" s="240">
        <v>464903</v>
      </c>
      <c r="F12" s="240">
        <v>0</v>
      </c>
      <c r="G12" s="240">
        <v>464903</v>
      </c>
      <c r="H12" s="241">
        <v>100</v>
      </c>
    </row>
    <row r="13" spans="1:10" s="123" customFormat="1" ht="14.25" customHeight="1" x14ac:dyDescent="0.2">
      <c r="A13" s="218"/>
      <c r="B13" s="252">
        <v>34</v>
      </c>
      <c r="C13" s="277"/>
      <c r="D13" s="242" t="s">
        <v>13</v>
      </c>
      <c r="E13" s="235">
        <v>100000</v>
      </c>
      <c r="F13" s="235">
        <v>0</v>
      </c>
      <c r="G13" s="235">
        <v>100000</v>
      </c>
      <c r="H13" s="238">
        <v>100</v>
      </c>
    </row>
    <row r="14" spans="1:10" s="124" customFormat="1" ht="14.25" customHeight="1" x14ac:dyDescent="0.2">
      <c r="A14" s="218"/>
      <c r="B14" s="218"/>
      <c r="C14" s="218">
        <v>343</v>
      </c>
      <c r="D14" s="239" t="s">
        <v>61</v>
      </c>
      <c r="E14" s="240">
        <v>100000</v>
      </c>
      <c r="F14" s="240">
        <v>0</v>
      </c>
      <c r="G14" s="240">
        <v>100000</v>
      </c>
      <c r="H14" s="246">
        <v>100</v>
      </c>
    </row>
    <row r="15" spans="1:10" s="139" customFormat="1" x14ac:dyDescent="0.2">
      <c r="A15" s="252"/>
      <c r="B15" s="252">
        <v>38</v>
      </c>
      <c r="C15" s="252"/>
      <c r="D15" s="237" t="s">
        <v>76</v>
      </c>
      <c r="E15" s="235">
        <v>2500000</v>
      </c>
      <c r="F15" s="235">
        <v>0</v>
      </c>
      <c r="G15" s="235">
        <v>2500000</v>
      </c>
      <c r="H15" s="248">
        <v>100</v>
      </c>
    </row>
    <row r="16" spans="1:10" s="124" customFormat="1" x14ac:dyDescent="0.2">
      <c r="A16" s="218"/>
      <c r="B16" s="218"/>
      <c r="C16" s="218">
        <v>383</v>
      </c>
      <c r="D16" s="239" t="s">
        <v>87</v>
      </c>
      <c r="E16" s="240">
        <v>2500000</v>
      </c>
      <c r="F16" s="240">
        <v>0</v>
      </c>
      <c r="G16" s="240">
        <v>2500000</v>
      </c>
      <c r="H16" s="249">
        <v>100</v>
      </c>
    </row>
    <row r="17" spans="1:8" s="123" customFormat="1" x14ac:dyDescent="0.2">
      <c r="A17" s="252">
        <v>4</v>
      </c>
      <c r="B17" s="252"/>
      <c r="C17" s="276"/>
      <c r="D17" s="250" t="s">
        <v>73</v>
      </c>
      <c r="E17" s="235">
        <v>185000</v>
      </c>
      <c r="F17" s="235">
        <v>0</v>
      </c>
      <c r="G17" s="235">
        <v>185000</v>
      </c>
      <c r="H17" s="248">
        <v>100</v>
      </c>
    </row>
    <row r="18" spans="1:8" s="139" customFormat="1" x14ac:dyDescent="0.2">
      <c r="A18" s="252"/>
      <c r="B18" s="252">
        <v>41</v>
      </c>
      <c r="C18" s="276"/>
      <c r="D18" s="250" t="s">
        <v>94</v>
      </c>
      <c r="E18" s="235">
        <v>10000</v>
      </c>
      <c r="F18" s="235">
        <v>0</v>
      </c>
      <c r="G18" s="235">
        <v>10000</v>
      </c>
      <c r="H18" s="248">
        <v>100</v>
      </c>
    </row>
    <row r="19" spans="1:8" s="124" customFormat="1" x14ac:dyDescent="0.2">
      <c r="A19" s="218"/>
      <c r="B19" s="218"/>
      <c r="C19" s="218">
        <v>412</v>
      </c>
      <c r="D19" s="251" t="s">
        <v>95</v>
      </c>
      <c r="E19" s="240">
        <v>10000</v>
      </c>
      <c r="F19" s="240">
        <v>0</v>
      </c>
      <c r="G19" s="240">
        <v>10000</v>
      </c>
      <c r="H19" s="249">
        <v>100</v>
      </c>
    </row>
    <row r="20" spans="1:8" s="123" customFormat="1" x14ac:dyDescent="0.2">
      <c r="A20" s="218"/>
      <c r="B20" s="252">
        <v>42</v>
      </c>
      <c r="C20" s="277"/>
      <c r="D20" s="234" t="s">
        <v>14</v>
      </c>
      <c r="E20" s="235">
        <v>175000</v>
      </c>
      <c r="F20" s="235">
        <v>0</v>
      </c>
      <c r="G20" s="235">
        <v>175000</v>
      </c>
      <c r="H20" s="248">
        <v>100</v>
      </c>
    </row>
    <row r="21" spans="1:8" s="124" customFormat="1" x14ac:dyDescent="0.2">
      <c r="A21" s="218"/>
      <c r="B21" s="218"/>
      <c r="C21" s="218">
        <v>422</v>
      </c>
      <c r="D21" s="243" t="s">
        <v>19</v>
      </c>
      <c r="E21" s="240">
        <v>75000</v>
      </c>
      <c r="F21" s="240">
        <v>0</v>
      </c>
      <c r="G21" s="240">
        <v>75000</v>
      </c>
      <c r="H21" s="249">
        <v>100</v>
      </c>
    </row>
    <row r="22" spans="1:8" s="124" customFormat="1" x14ac:dyDescent="0.2">
      <c r="A22" s="218"/>
      <c r="B22" s="218"/>
      <c r="C22" s="218">
        <v>426</v>
      </c>
      <c r="D22" s="243" t="s">
        <v>21</v>
      </c>
      <c r="E22" s="240">
        <v>100000</v>
      </c>
      <c r="F22" s="240">
        <v>0</v>
      </c>
      <c r="G22" s="240">
        <v>100000</v>
      </c>
      <c r="H22" s="249">
        <v>100</v>
      </c>
    </row>
    <row r="23" spans="1:8" s="123" customFormat="1" ht="14.25" customHeight="1" x14ac:dyDescent="0.2">
      <c r="A23" s="151"/>
      <c r="B23" s="151"/>
      <c r="C23" s="151"/>
      <c r="D23" s="186"/>
      <c r="G23" s="127"/>
      <c r="H23" s="138"/>
    </row>
    <row r="24" spans="1:8" s="123" customFormat="1" ht="14.25" customHeight="1" x14ac:dyDescent="0.2">
      <c r="A24" s="151"/>
      <c r="B24" s="151"/>
      <c r="C24" s="151"/>
      <c r="D24" s="186"/>
      <c r="H24" s="138"/>
    </row>
    <row r="25" spans="1:8" s="123" customFormat="1" x14ac:dyDescent="0.2">
      <c r="A25" s="151"/>
      <c r="B25" s="151"/>
      <c r="C25" s="151"/>
      <c r="D25" s="186"/>
      <c r="H25" s="138"/>
    </row>
    <row r="26" spans="1:8" s="123" customFormat="1" x14ac:dyDescent="0.2">
      <c r="A26" s="151"/>
      <c r="B26" s="151"/>
      <c r="C26" s="151"/>
      <c r="D26" s="186"/>
      <c r="H26" s="138"/>
    </row>
    <row r="27" spans="1:8" s="123" customFormat="1" x14ac:dyDescent="0.2">
      <c r="A27" s="151"/>
      <c r="B27" s="151"/>
      <c r="C27" s="151"/>
      <c r="D27" s="186"/>
      <c r="H27" s="138"/>
    </row>
    <row r="28" spans="1:8" s="123" customFormat="1" x14ac:dyDescent="0.2">
      <c r="A28" s="151"/>
      <c r="B28" s="151"/>
      <c r="C28" s="151"/>
      <c r="D28" s="186"/>
      <c r="H28" s="138"/>
    </row>
    <row r="29" spans="1:8" s="123" customFormat="1" x14ac:dyDescent="0.2">
      <c r="A29" s="151"/>
      <c r="B29" s="151"/>
      <c r="C29" s="151"/>
      <c r="D29" s="186"/>
      <c r="H29" s="138"/>
    </row>
    <row r="30" spans="1:8" s="123" customFormat="1" x14ac:dyDescent="0.2">
      <c r="A30" s="151"/>
      <c r="B30" s="151"/>
      <c r="C30" s="151"/>
      <c r="D30" s="186"/>
      <c r="H30" s="138"/>
    </row>
    <row r="31" spans="1:8" s="123" customFormat="1" x14ac:dyDescent="0.2">
      <c r="A31" s="151"/>
      <c r="B31" s="151"/>
      <c r="C31" s="151"/>
      <c r="D31" s="186"/>
      <c r="H31" s="138"/>
    </row>
    <row r="32" spans="1:8" s="123" customFormat="1" x14ac:dyDescent="0.2">
      <c r="A32" s="151"/>
      <c r="B32" s="151"/>
      <c r="C32" s="151"/>
      <c r="D32" s="186"/>
      <c r="H32" s="138"/>
    </row>
    <row r="33" spans="1:8" s="123" customFormat="1" x14ac:dyDescent="0.2">
      <c r="A33" s="151"/>
      <c r="B33" s="151"/>
      <c r="C33" s="151"/>
      <c r="D33" s="186"/>
      <c r="H33" s="138"/>
    </row>
    <row r="34" spans="1:8" s="123" customFormat="1" x14ac:dyDescent="0.2">
      <c r="A34" s="151"/>
      <c r="B34" s="151"/>
      <c r="C34" s="151"/>
      <c r="D34" s="186"/>
      <c r="H34" s="138"/>
    </row>
    <row r="35" spans="1:8" s="123" customFormat="1" x14ac:dyDescent="0.2">
      <c r="A35" s="151"/>
      <c r="B35" s="151"/>
      <c r="C35" s="151"/>
      <c r="D35" s="186"/>
      <c r="H35" s="138"/>
    </row>
    <row r="36" spans="1:8" s="123" customFormat="1" x14ac:dyDescent="0.2">
      <c r="A36" s="151"/>
      <c r="B36" s="151"/>
      <c r="C36" s="151"/>
      <c r="D36" s="186"/>
      <c r="H36" s="138"/>
    </row>
    <row r="37" spans="1:8" s="123" customFormat="1" x14ac:dyDescent="0.2">
      <c r="A37" s="151"/>
      <c r="B37" s="151"/>
      <c r="C37" s="151"/>
      <c r="D37" s="186"/>
      <c r="H37" s="138"/>
    </row>
    <row r="38" spans="1:8" s="123" customFormat="1" x14ac:dyDescent="0.2">
      <c r="A38" s="151"/>
      <c r="B38" s="151"/>
      <c r="C38" s="151"/>
      <c r="D38" s="186"/>
      <c r="H38" s="138"/>
    </row>
    <row r="39" spans="1:8" s="123" customFormat="1" x14ac:dyDescent="0.2">
      <c r="A39" s="151"/>
      <c r="B39" s="151"/>
      <c r="C39" s="151"/>
      <c r="D39" s="186"/>
      <c r="H39" s="138"/>
    </row>
    <row r="40" spans="1:8" s="123" customFormat="1" x14ac:dyDescent="0.2">
      <c r="A40" s="151"/>
      <c r="B40" s="151"/>
      <c r="C40" s="151"/>
      <c r="D40" s="186"/>
      <c r="H40" s="138"/>
    </row>
    <row r="41" spans="1:8" s="123" customFormat="1" x14ac:dyDescent="0.2">
      <c r="A41" s="151"/>
      <c r="B41" s="151"/>
      <c r="C41" s="151"/>
      <c r="D41" s="186"/>
      <c r="H41" s="138"/>
    </row>
    <row r="42" spans="1:8" s="123" customFormat="1" x14ac:dyDescent="0.2">
      <c r="A42" s="151"/>
      <c r="B42" s="151"/>
      <c r="C42" s="151"/>
      <c r="D42" s="186"/>
      <c r="H42" s="138"/>
    </row>
    <row r="43" spans="1:8" s="123" customFormat="1" x14ac:dyDescent="0.2">
      <c r="A43" s="151"/>
      <c r="B43" s="151"/>
      <c r="C43" s="151"/>
      <c r="D43" s="186"/>
      <c r="H43" s="138"/>
    </row>
    <row r="44" spans="1:8" s="123" customFormat="1" x14ac:dyDescent="0.2">
      <c r="A44" s="151"/>
      <c r="B44" s="151"/>
      <c r="C44" s="151"/>
      <c r="D44" s="186"/>
      <c r="H44" s="138"/>
    </row>
    <row r="45" spans="1:8" s="123" customFormat="1" x14ac:dyDescent="0.2">
      <c r="A45" s="151"/>
      <c r="B45" s="151"/>
      <c r="C45" s="151"/>
      <c r="D45" s="186"/>
      <c r="H45" s="138"/>
    </row>
    <row r="46" spans="1:8" s="123" customFormat="1" x14ac:dyDescent="0.2">
      <c r="A46" s="151"/>
      <c r="B46" s="151"/>
      <c r="C46" s="151"/>
      <c r="D46" s="186"/>
      <c r="H46" s="138"/>
    </row>
    <row r="47" spans="1:8" s="123" customFormat="1" x14ac:dyDescent="0.2">
      <c r="A47" s="151"/>
      <c r="B47" s="151"/>
      <c r="C47" s="151"/>
      <c r="D47" s="186"/>
      <c r="H47" s="138"/>
    </row>
    <row r="48" spans="1:8" s="123" customFormat="1" x14ac:dyDescent="0.2">
      <c r="A48" s="151"/>
      <c r="B48" s="151"/>
      <c r="C48" s="151"/>
      <c r="D48" s="186"/>
      <c r="H48" s="138"/>
    </row>
    <row r="49" spans="1:8" s="123" customFormat="1" x14ac:dyDescent="0.2">
      <c r="A49" s="151"/>
      <c r="B49" s="151"/>
      <c r="C49" s="151"/>
      <c r="D49" s="186"/>
      <c r="H49" s="138"/>
    </row>
    <row r="50" spans="1:8" s="123" customFormat="1" x14ac:dyDescent="0.2">
      <c r="A50" s="151"/>
      <c r="B50" s="151"/>
      <c r="C50" s="151"/>
      <c r="D50" s="186"/>
      <c r="H50" s="138"/>
    </row>
    <row r="51" spans="1:8" s="123" customFormat="1" x14ac:dyDescent="0.2">
      <c r="A51" s="151"/>
      <c r="B51" s="151"/>
      <c r="C51" s="151"/>
      <c r="D51" s="186"/>
      <c r="H51" s="138"/>
    </row>
    <row r="52" spans="1:8" s="123" customFormat="1" x14ac:dyDescent="0.2">
      <c r="A52" s="151"/>
      <c r="B52" s="151"/>
      <c r="C52" s="151"/>
      <c r="D52" s="186"/>
      <c r="H52" s="138"/>
    </row>
    <row r="53" spans="1:8" s="123" customFormat="1" x14ac:dyDescent="0.2">
      <c r="A53" s="151"/>
      <c r="B53" s="151"/>
      <c r="C53" s="151"/>
      <c r="D53" s="186"/>
      <c r="H53" s="138"/>
    </row>
    <row r="54" spans="1:8" s="123" customFormat="1" x14ac:dyDescent="0.2">
      <c r="A54" s="151"/>
      <c r="B54" s="151"/>
      <c r="C54" s="151"/>
      <c r="D54" s="186"/>
      <c r="H54" s="138"/>
    </row>
    <row r="55" spans="1:8" s="123" customFormat="1" x14ac:dyDescent="0.2">
      <c r="A55" s="151"/>
      <c r="B55" s="151"/>
      <c r="C55" s="151"/>
      <c r="D55" s="186"/>
      <c r="H55" s="138"/>
    </row>
    <row r="56" spans="1:8" s="123" customFormat="1" x14ac:dyDescent="0.2">
      <c r="A56" s="151"/>
      <c r="B56" s="151"/>
      <c r="C56" s="151"/>
      <c r="D56" s="186"/>
      <c r="H56" s="138"/>
    </row>
    <row r="57" spans="1:8" s="123" customFormat="1" x14ac:dyDescent="0.2">
      <c r="A57" s="151"/>
      <c r="B57" s="151"/>
      <c r="C57" s="151"/>
      <c r="D57" s="186"/>
      <c r="H57" s="138"/>
    </row>
    <row r="58" spans="1:8" s="123" customFormat="1" x14ac:dyDescent="0.2">
      <c r="A58" s="151"/>
      <c r="B58" s="151"/>
      <c r="C58" s="151"/>
      <c r="D58" s="186"/>
      <c r="H58" s="138"/>
    </row>
    <row r="59" spans="1:8" s="123" customFormat="1" x14ac:dyDescent="0.2">
      <c r="A59" s="151"/>
      <c r="B59" s="151"/>
      <c r="C59" s="151"/>
      <c r="D59" s="186"/>
      <c r="H59" s="138"/>
    </row>
    <row r="60" spans="1:8" s="123" customFormat="1" x14ac:dyDescent="0.2">
      <c r="A60" s="151"/>
      <c r="B60" s="151"/>
      <c r="C60" s="151"/>
      <c r="D60" s="186"/>
      <c r="H60" s="138"/>
    </row>
    <row r="61" spans="1:8" s="123" customFormat="1" x14ac:dyDescent="0.2">
      <c r="A61" s="151"/>
      <c r="B61" s="151"/>
      <c r="C61" s="151"/>
      <c r="D61" s="186"/>
      <c r="H61" s="138"/>
    </row>
    <row r="62" spans="1:8" s="123" customFormat="1" x14ac:dyDescent="0.2">
      <c r="A62" s="151"/>
      <c r="B62" s="151"/>
      <c r="C62" s="151"/>
      <c r="D62" s="186"/>
      <c r="H62" s="138"/>
    </row>
    <row r="63" spans="1:8" s="123" customFormat="1" x14ac:dyDescent="0.2">
      <c r="A63" s="151"/>
      <c r="B63" s="151"/>
      <c r="C63" s="151"/>
      <c r="D63" s="186"/>
      <c r="H63" s="138"/>
    </row>
    <row r="64" spans="1:8" s="123" customFormat="1" x14ac:dyDescent="0.2">
      <c r="A64" s="151"/>
      <c r="B64" s="151"/>
      <c r="C64" s="151"/>
      <c r="D64" s="186"/>
      <c r="H64" s="138"/>
    </row>
    <row r="65" spans="1:8" s="123" customFormat="1" x14ac:dyDescent="0.2">
      <c r="A65" s="151"/>
      <c r="B65" s="151"/>
      <c r="C65" s="151"/>
      <c r="D65" s="186"/>
      <c r="H65" s="138"/>
    </row>
    <row r="66" spans="1:8" s="123" customFormat="1" x14ac:dyDescent="0.2">
      <c r="A66" s="151"/>
      <c r="B66" s="151"/>
      <c r="C66" s="151"/>
      <c r="D66" s="186"/>
      <c r="H66" s="138"/>
    </row>
    <row r="67" spans="1:8" s="123" customFormat="1" x14ac:dyDescent="0.2">
      <c r="A67" s="151"/>
      <c r="B67" s="151"/>
      <c r="C67" s="151"/>
      <c r="D67" s="186"/>
      <c r="H67" s="138"/>
    </row>
    <row r="68" spans="1:8" s="123" customFormat="1" x14ac:dyDescent="0.2">
      <c r="A68" s="151"/>
      <c r="B68" s="151"/>
      <c r="C68" s="151"/>
      <c r="D68" s="186"/>
      <c r="H68" s="138"/>
    </row>
    <row r="69" spans="1:8" s="123" customFormat="1" x14ac:dyDescent="0.2">
      <c r="A69" s="151"/>
      <c r="B69" s="151"/>
      <c r="C69" s="151"/>
      <c r="D69" s="186"/>
      <c r="H69" s="138"/>
    </row>
    <row r="70" spans="1:8" s="123" customFormat="1" x14ac:dyDescent="0.2">
      <c r="A70" s="151"/>
      <c r="B70" s="151"/>
      <c r="C70" s="151"/>
      <c r="D70" s="186"/>
      <c r="H70" s="138"/>
    </row>
    <row r="71" spans="1:8" s="123" customFormat="1" x14ac:dyDescent="0.2">
      <c r="A71" s="151"/>
      <c r="B71" s="151"/>
      <c r="C71" s="151"/>
      <c r="D71" s="186"/>
      <c r="H71" s="138"/>
    </row>
    <row r="72" spans="1:8" s="123" customFormat="1" x14ac:dyDescent="0.2">
      <c r="A72" s="151"/>
      <c r="B72" s="151"/>
      <c r="C72" s="151"/>
      <c r="D72" s="186"/>
      <c r="H72" s="138"/>
    </row>
    <row r="73" spans="1:8" s="123" customFormat="1" x14ac:dyDescent="0.2">
      <c r="A73" s="151"/>
      <c r="B73" s="151"/>
      <c r="C73" s="151"/>
      <c r="D73" s="186"/>
      <c r="H73" s="138"/>
    </row>
    <row r="74" spans="1:8" s="123" customFormat="1" x14ac:dyDescent="0.2">
      <c r="A74" s="151"/>
      <c r="B74" s="151"/>
      <c r="C74" s="151"/>
      <c r="D74" s="186"/>
      <c r="H74" s="138"/>
    </row>
    <row r="75" spans="1:8" s="123" customFormat="1" x14ac:dyDescent="0.2">
      <c r="A75" s="151"/>
      <c r="B75" s="151"/>
      <c r="C75" s="151"/>
      <c r="D75" s="186"/>
      <c r="H75" s="138"/>
    </row>
    <row r="76" spans="1:8" s="123" customFormat="1" x14ac:dyDescent="0.2">
      <c r="A76" s="151"/>
      <c r="B76" s="151"/>
      <c r="C76" s="151"/>
      <c r="D76" s="186"/>
      <c r="H76" s="138"/>
    </row>
    <row r="77" spans="1:8" s="123" customFormat="1" x14ac:dyDescent="0.2">
      <c r="A77" s="151"/>
      <c r="B77" s="151"/>
      <c r="C77" s="151"/>
      <c r="D77" s="186"/>
      <c r="H77" s="138"/>
    </row>
    <row r="78" spans="1:8" s="123" customFormat="1" x14ac:dyDescent="0.2">
      <c r="A78" s="151"/>
      <c r="B78" s="151"/>
      <c r="C78" s="151"/>
      <c r="D78" s="186"/>
      <c r="H78" s="138"/>
    </row>
    <row r="79" spans="1:8" s="123" customFormat="1" x14ac:dyDescent="0.2">
      <c r="A79" s="151"/>
      <c r="B79" s="151"/>
      <c r="C79" s="151"/>
      <c r="D79" s="186"/>
      <c r="H79" s="138"/>
    </row>
    <row r="80" spans="1:8" s="123" customFormat="1" x14ac:dyDescent="0.2">
      <c r="A80" s="151"/>
      <c r="B80" s="151"/>
      <c r="C80" s="151"/>
      <c r="D80" s="186"/>
      <c r="H80" s="138"/>
    </row>
    <row r="81" spans="1:8" s="123" customFormat="1" x14ac:dyDescent="0.2">
      <c r="A81" s="151"/>
      <c r="B81" s="151"/>
      <c r="C81" s="151"/>
      <c r="D81" s="186"/>
      <c r="H81" s="138"/>
    </row>
    <row r="82" spans="1:8" s="123" customFormat="1" x14ac:dyDescent="0.2">
      <c r="A82" s="151"/>
      <c r="B82" s="151"/>
      <c r="C82" s="151"/>
      <c r="D82" s="186"/>
      <c r="H82" s="138"/>
    </row>
    <row r="83" spans="1:8" s="123" customFormat="1" x14ac:dyDescent="0.2">
      <c r="A83" s="151"/>
      <c r="B83" s="151"/>
      <c r="C83" s="151"/>
      <c r="D83" s="186"/>
      <c r="H83" s="138"/>
    </row>
    <row r="84" spans="1:8" s="123" customFormat="1" x14ac:dyDescent="0.2">
      <c r="A84" s="151"/>
      <c r="B84" s="151"/>
      <c r="C84" s="151"/>
      <c r="D84" s="186"/>
      <c r="H84" s="138"/>
    </row>
    <row r="85" spans="1:8" s="123" customFormat="1" x14ac:dyDescent="0.2">
      <c r="A85" s="151"/>
      <c r="B85" s="151"/>
      <c r="C85" s="151"/>
      <c r="D85" s="186"/>
      <c r="H85" s="138"/>
    </row>
    <row r="86" spans="1:8" s="123" customFormat="1" x14ac:dyDescent="0.2">
      <c r="A86" s="151"/>
      <c r="B86" s="151"/>
      <c r="C86" s="151"/>
      <c r="D86" s="186"/>
      <c r="H86" s="138"/>
    </row>
    <row r="87" spans="1:8" s="123" customFormat="1" x14ac:dyDescent="0.2">
      <c r="A87" s="151"/>
      <c r="B87" s="151"/>
      <c r="C87" s="151"/>
      <c r="D87" s="186"/>
      <c r="H87" s="138"/>
    </row>
    <row r="88" spans="1:8" s="123" customFormat="1" x14ac:dyDescent="0.2">
      <c r="A88" s="151"/>
      <c r="B88" s="151"/>
      <c r="C88" s="151"/>
      <c r="D88" s="186"/>
      <c r="H88" s="138"/>
    </row>
    <row r="89" spans="1:8" s="123" customFormat="1" x14ac:dyDescent="0.2">
      <c r="A89" s="151"/>
      <c r="B89" s="151"/>
      <c r="C89" s="151"/>
      <c r="D89" s="186"/>
      <c r="H89" s="138"/>
    </row>
    <row r="90" spans="1:8" s="123" customFormat="1" x14ac:dyDescent="0.2">
      <c r="A90" s="151"/>
      <c r="B90" s="151"/>
      <c r="C90" s="151"/>
      <c r="D90" s="186"/>
      <c r="H90" s="138"/>
    </row>
    <row r="91" spans="1:8" s="123" customFormat="1" x14ac:dyDescent="0.2">
      <c r="A91" s="151"/>
      <c r="B91" s="151"/>
      <c r="C91" s="151"/>
      <c r="D91" s="186"/>
      <c r="H91" s="138"/>
    </row>
    <row r="92" spans="1:8" s="123" customFormat="1" x14ac:dyDescent="0.2">
      <c r="A92" s="151"/>
      <c r="B92" s="151"/>
      <c r="C92" s="151"/>
      <c r="D92" s="186"/>
      <c r="H92" s="138"/>
    </row>
    <row r="93" spans="1:8" s="123" customFormat="1" x14ac:dyDescent="0.2">
      <c r="A93" s="151"/>
      <c r="B93" s="151"/>
      <c r="C93" s="151"/>
      <c r="D93" s="186"/>
      <c r="H93" s="138"/>
    </row>
    <row r="94" spans="1:8" s="123" customFormat="1" x14ac:dyDescent="0.2">
      <c r="A94" s="151"/>
      <c r="B94" s="151"/>
      <c r="C94" s="151"/>
      <c r="D94" s="186"/>
      <c r="H94" s="138"/>
    </row>
    <row r="95" spans="1:8" s="123" customFormat="1" x14ac:dyDescent="0.2">
      <c r="A95" s="151"/>
      <c r="B95" s="151"/>
      <c r="C95" s="151"/>
      <c r="D95" s="186"/>
      <c r="H95" s="138"/>
    </row>
    <row r="96" spans="1:8" s="123" customFormat="1" x14ac:dyDescent="0.2">
      <c r="A96" s="151"/>
      <c r="B96" s="151"/>
      <c r="C96" s="151"/>
      <c r="D96" s="186"/>
      <c r="H96" s="137"/>
    </row>
    <row r="97" spans="1:8" s="123" customFormat="1" x14ac:dyDescent="0.2">
      <c r="A97" s="151"/>
      <c r="B97" s="151"/>
      <c r="C97" s="151"/>
      <c r="D97" s="186"/>
      <c r="H97" s="137"/>
    </row>
    <row r="98" spans="1:8" s="123" customFormat="1" x14ac:dyDescent="0.2">
      <c r="A98" s="151"/>
      <c r="B98" s="151"/>
      <c r="C98" s="151"/>
      <c r="D98" s="186"/>
      <c r="H98" s="137"/>
    </row>
    <row r="99" spans="1:8" s="123" customFormat="1" x14ac:dyDescent="0.2">
      <c r="A99" s="151"/>
      <c r="B99" s="151"/>
      <c r="C99" s="151"/>
      <c r="D99" s="186"/>
      <c r="H99" s="137"/>
    </row>
    <row r="100" spans="1:8" s="123" customFormat="1" x14ac:dyDescent="0.2">
      <c r="A100" s="151"/>
      <c r="B100" s="151"/>
      <c r="C100" s="151"/>
      <c r="D100" s="186"/>
      <c r="H100" s="137"/>
    </row>
    <row r="101" spans="1:8" s="123" customFormat="1" x14ac:dyDescent="0.2">
      <c r="A101" s="151"/>
      <c r="B101" s="151"/>
      <c r="C101" s="151"/>
      <c r="D101" s="186"/>
      <c r="H101" s="137"/>
    </row>
    <row r="102" spans="1:8" s="123" customFormat="1" x14ac:dyDescent="0.2">
      <c r="A102" s="151"/>
      <c r="B102" s="151"/>
      <c r="C102" s="151"/>
      <c r="D102" s="186"/>
      <c r="E102" s="122"/>
      <c r="F102" s="122"/>
      <c r="H102" s="137"/>
    </row>
    <row r="103" spans="1:8" s="123" customFormat="1" x14ac:dyDescent="0.2">
      <c r="A103" s="151"/>
      <c r="B103" s="151"/>
      <c r="C103" s="151"/>
      <c r="D103" s="186"/>
      <c r="E103" s="122"/>
      <c r="F103" s="122"/>
      <c r="H103" s="137"/>
    </row>
  </sheetData>
  <autoFilter ref="A1:H2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">
    <mergeCell ref="A1:H1"/>
  </mergeCells>
  <printOptions horizontalCentered="1"/>
  <pageMargins left="0.7" right="0.7" top="0.75" bottom="0.75" header="0.3" footer="0.3"/>
  <pageSetup paperSize="9" scale="74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zoomScaleNormal="100" workbookViewId="0">
      <selection activeCell="G4" sqref="G4"/>
    </sheetView>
  </sheetViews>
  <sheetFormatPr defaultColWidth="11.42578125" defaultRowHeight="15.75" x14ac:dyDescent="0.2"/>
  <cols>
    <col min="1" max="2" width="5.5703125" style="128" customWidth="1"/>
    <col min="3" max="3" width="8" style="141" customWidth="1"/>
    <col min="4" max="4" width="52.7109375" style="122" customWidth="1"/>
    <col min="5" max="5" width="14.7109375" style="159" customWidth="1"/>
    <col min="6" max="6" width="14.28515625" style="159" customWidth="1"/>
    <col min="7" max="7" width="14.7109375" style="159" customWidth="1"/>
    <col min="8" max="254" width="11.42578125" style="122"/>
    <col min="255" max="255" width="4.85546875" style="122" bestFit="1" customWidth="1"/>
    <col min="256" max="256" width="5.28515625" style="122" bestFit="1" customWidth="1"/>
    <col min="257" max="257" width="6" style="122" customWidth="1"/>
    <col min="258" max="258" width="57.28515625" style="122" customWidth="1"/>
    <col min="259" max="259" width="12" style="122" customWidth="1"/>
    <col min="260" max="261" width="14.42578125" style="122" bestFit="1" customWidth="1"/>
    <col min="262" max="262" width="11.42578125" style="122"/>
    <col min="263" max="263" width="17.85546875" style="122" bestFit="1" customWidth="1"/>
    <col min="264" max="510" width="11.42578125" style="122"/>
    <col min="511" max="511" width="4.85546875" style="122" bestFit="1" customWidth="1"/>
    <col min="512" max="512" width="5.28515625" style="122" bestFit="1" customWidth="1"/>
    <col min="513" max="513" width="6" style="122" customWidth="1"/>
    <col min="514" max="514" width="57.28515625" style="122" customWidth="1"/>
    <col min="515" max="515" width="12" style="122" customWidth="1"/>
    <col min="516" max="517" width="14.42578125" style="122" bestFit="1" customWidth="1"/>
    <col min="518" max="518" width="11.42578125" style="122"/>
    <col min="519" max="519" width="17.85546875" style="122" bestFit="1" customWidth="1"/>
    <col min="520" max="766" width="11.42578125" style="122"/>
    <col min="767" max="767" width="4.85546875" style="122" bestFit="1" customWidth="1"/>
    <col min="768" max="768" width="5.28515625" style="122" bestFit="1" customWidth="1"/>
    <col min="769" max="769" width="6" style="122" customWidth="1"/>
    <col min="770" max="770" width="57.28515625" style="122" customWidth="1"/>
    <col min="771" max="771" width="12" style="122" customWidth="1"/>
    <col min="772" max="773" width="14.42578125" style="122" bestFit="1" customWidth="1"/>
    <col min="774" max="774" width="11.42578125" style="122"/>
    <col min="775" max="775" width="17.85546875" style="122" bestFit="1" customWidth="1"/>
    <col min="776" max="1022" width="11.42578125" style="122"/>
    <col min="1023" max="1023" width="4.85546875" style="122" bestFit="1" customWidth="1"/>
    <col min="1024" max="1024" width="5.28515625" style="122" bestFit="1" customWidth="1"/>
    <col min="1025" max="1025" width="6" style="122" customWidth="1"/>
    <col min="1026" max="1026" width="57.28515625" style="122" customWidth="1"/>
    <col min="1027" max="1027" width="12" style="122" customWidth="1"/>
    <col min="1028" max="1029" width="14.42578125" style="122" bestFit="1" customWidth="1"/>
    <col min="1030" max="1030" width="11.42578125" style="122"/>
    <col min="1031" max="1031" width="17.85546875" style="122" bestFit="1" customWidth="1"/>
    <col min="1032" max="1278" width="11.42578125" style="122"/>
    <col min="1279" max="1279" width="4.85546875" style="122" bestFit="1" customWidth="1"/>
    <col min="1280" max="1280" width="5.28515625" style="122" bestFit="1" customWidth="1"/>
    <col min="1281" max="1281" width="6" style="122" customWidth="1"/>
    <col min="1282" max="1282" width="57.28515625" style="122" customWidth="1"/>
    <col min="1283" max="1283" width="12" style="122" customWidth="1"/>
    <col min="1284" max="1285" width="14.42578125" style="122" bestFit="1" customWidth="1"/>
    <col min="1286" max="1286" width="11.42578125" style="122"/>
    <col min="1287" max="1287" width="17.85546875" style="122" bestFit="1" customWidth="1"/>
    <col min="1288" max="1534" width="11.42578125" style="122"/>
    <col min="1535" max="1535" width="4.85546875" style="122" bestFit="1" customWidth="1"/>
    <col min="1536" max="1536" width="5.28515625" style="122" bestFit="1" customWidth="1"/>
    <col min="1537" max="1537" width="6" style="122" customWidth="1"/>
    <col min="1538" max="1538" width="57.28515625" style="122" customWidth="1"/>
    <col min="1539" max="1539" width="12" style="122" customWidth="1"/>
    <col min="1540" max="1541" width="14.42578125" style="122" bestFit="1" customWidth="1"/>
    <col min="1542" max="1542" width="11.42578125" style="122"/>
    <col min="1543" max="1543" width="17.85546875" style="122" bestFit="1" customWidth="1"/>
    <col min="1544" max="1790" width="11.42578125" style="122"/>
    <col min="1791" max="1791" width="4.85546875" style="122" bestFit="1" customWidth="1"/>
    <col min="1792" max="1792" width="5.28515625" style="122" bestFit="1" customWidth="1"/>
    <col min="1793" max="1793" width="6" style="122" customWidth="1"/>
    <col min="1794" max="1794" width="57.28515625" style="122" customWidth="1"/>
    <col min="1795" max="1795" width="12" style="122" customWidth="1"/>
    <col min="1796" max="1797" width="14.42578125" style="122" bestFit="1" customWidth="1"/>
    <col min="1798" max="1798" width="11.42578125" style="122"/>
    <col min="1799" max="1799" width="17.85546875" style="122" bestFit="1" customWidth="1"/>
    <col min="1800" max="2046" width="11.42578125" style="122"/>
    <col min="2047" max="2047" width="4.85546875" style="122" bestFit="1" customWidth="1"/>
    <col min="2048" max="2048" width="5.28515625" style="122" bestFit="1" customWidth="1"/>
    <col min="2049" max="2049" width="6" style="122" customWidth="1"/>
    <col min="2050" max="2050" width="57.28515625" style="122" customWidth="1"/>
    <col min="2051" max="2051" width="12" style="122" customWidth="1"/>
    <col min="2052" max="2053" width="14.42578125" style="122" bestFit="1" customWidth="1"/>
    <col min="2054" max="2054" width="11.42578125" style="122"/>
    <col min="2055" max="2055" width="17.85546875" style="122" bestFit="1" customWidth="1"/>
    <col min="2056" max="2302" width="11.42578125" style="122"/>
    <col min="2303" max="2303" width="4.85546875" style="122" bestFit="1" customWidth="1"/>
    <col min="2304" max="2304" width="5.28515625" style="122" bestFit="1" customWidth="1"/>
    <col min="2305" max="2305" width="6" style="122" customWidth="1"/>
    <col min="2306" max="2306" width="57.28515625" style="122" customWidth="1"/>
    <col min="2307" max="2307" width="12" style="122" customWidth="1"/>
    <col min="2308" max="2309" width="14.42578125" style="122" bestFit="1" customWidth="1"/>
    <col min="2310" max="2310" width="11.42578125" style="122"/>
    <col min="2311" max="2311" width="17.85546875" style="122" bestFit="1" customWidth="1"/>
    <col min="2312" max="2558" width="11.42578125" style="122"/>
    <col min="2559" max="2559" width="4.85546875" style="122" bestFit="1" customWidth="1"/>
    <col min="2560" max="2560" width="5.28515625" style="122" bestFit="1" customWidth="1"/>
    <col min="2561" max="2561" width="6" style="122" customWidth="1"/>
    <col min="2562" max="2562" width="57.28515625" style="122" customWidth="1"/>
    <col min="2563" max="2563" width="12" style="122" customWidth="1"/>
    <col min="2564" max="2565" width="14.42578125" style="122" bestFit="1" customWidth="1"/>
    <col min="2566" max="2566" width="11.42578125" style="122"/>
    <col min="2567" max="2567" width="17.85546875" style="122" bestFit="1" customWidth="1"/>
    <col min="2568" max="2814" width="11.42578125" style="122"/>
    <col min="2815" max="2815" width="4.85546875" style="122" bestFit="1" customWidth="1"/>
    <col min="2816" max="2816" width="5.28515625" style="122" bestFit="1" customWidth="1"/>
    <col min="2817" max="2817" width="6" style="122" customWidth="1"/>
    <col min="2818" max="2818" width="57.28515625" style="122" customWidth="1"/>
    <col min="2819" max="2819" width="12" style="122" customWidth="1"/>
    <col min="2820" max="2821" width="14.42578125" style="122" bestFit="1" customWidth="1"/>
    <col min="2822" max="2822" width="11.42578125" style="122"/>
    <col min="2823" max="2823" width="17.85546875" style="122" bestFit="1" customWidth="1"/>
    <col min="2824" max="3070" width="11.42578125" style="122"/>
    <col min="3071" max="3071" width="4.85546875" style="122" bestFit="1" customWidth="1"/>
    <col min="3072" max="3072" width="5.28515625" style="122" bestFit="1" customWidth="1"/>
    <col min="3073" max="3073" width="6" style="122" customWidth="1"/>
    <col min="3074" max="3074" width="57.28515625" style="122" customWidth="1"/>
    <col min="3075" max="3075" width="12" style="122" customWidth="1"/>
    <col min="3076" max="3077" width="14.42578125" style="122" bestFit="1" customWidth="1"/>
    <col min="3078" max="3078" width="11.42578125" style="122"/>
    <col min="3079" max="3079" width="17.85546875" style="122" bestFit="1" customWidth="1"/>
    <col min="3080" max="3326" width="11.42578125" style="122"/>
    <col min="3327" max="3327" width="4.85546875" style="122" bestFit="1" customWidth="1"/>
    <col min="3328" max="3328" width="5.28515625" style="122" bestFit="1" customWidth="1"/>
    <col min="3329" max="3329" width="6" style="122" customWidth="1"/>
    <col min="3330" max="3330" width="57.28515625" style="122" customWidth="1"/>
    <col min="3331" max="3331" width="12" style="122" customWidth="1"/>
    <col min="3332" max="3333" width="14.42578125" style="122" bestFit="1" customWidth="1"/>
    <col min="3334" max="3334" width="11.42578125" style="122"/>
    <col min="3335" max="3335" width="17.85546875" style="122" bestFit="1" customWidth="1"/>
    <col min="3336" max="3582" width="11.42578125" style="122"/>
    <col min="3583" max="3583" width="4.85546875" style="122" bestFit="1" customWidth="1"/>
    <col min="3584" max="3584" width="5.28515625" style="122" bestFit="1" customWidth="1"/>
    <col min="3585" max="3585" width="6" style="122" customWidth="1"/>
    <col min="3586" max="3586" width="57.28515625" style="122" customWidth="1"/>
    <col min="3587" max="3587" width="12" style="122" customWidth="1"/>
    <col min="3588" max="3589" width="14.42578125" style="122" bestFit="1" customWidth="1"/>
    <col min="3590" max="3590" width="11.42578125" style="122"/>
    <col min="3591" max="3591" width="17.85546875" style="122" bestFit="1" customWidth="1"/>
    <col min="3592" max="3838" width="11.42578125" style="122"/>
    <col min="3839" max="3839" width="4.85546875" style="122" bestFit="1" customWidth="1"/>
    <col min="3840" max="3840" width="5.28515625" style="122" bestFit="1" customWidth="1"/>
    <col min="3841" max="3841" width="6" style="122" customWidth="1"/>
    <col min="3842" max="3842" width="57.28515625" style="122" customWidth="1"/>
    <col min="3843" max="3843" width="12" style="122" customWidth="1"/>
    <col min="3844" max="3845" width="14.42578125" style="122" bestFit="1" customWidth="1"/>
    <col min="3846" max="3846" width="11.42578125" style="122"/>
    <col min="3847" max="3847" width="17.85546875" style="122" bestFit="1" customWidth="1"/>
    <col min="3848" max="4094" width="11.42578125" style="122"/>
    <col min="4095" max="4095" width="4.85546875" style="122" bestFit="1" customWidth="1"/>
    <col min="4096" max="4096" width="5.28515625" style="122" bestFit="1" customWidth="1"/>
    <col min="4097" max="4097" width="6" style="122" customWidth="1"/>
    <col min="4098" max="4098" width="57.28515625" style="122" customWidth="1"/>
    <col min="4099" max="4099" width="12" style="122" customWidth="1"/>
    <col min="4100" max="4101" width="14.42578125" style="122" bestFit="1" customWidth="1"/>
    <col min="4102" max="4102" width="11.42578125" style="122"/>
    <col min="4103" max="4103" width="17.85546875" style="122" bestFit="1" customWidth="1"/>
    <col min="4104" max="4350" width="11.42578125" style="122"/>
    <col min="4351" max="4351" width="4.85546875" style="122" bestFit="1" customWidth="1"/>
    <col min="4352" max="4352" width="5.28515625" style="122" bestFit="1" customWidth="1"/>
    <col min="4353" max="4353" width="6" style="122" customWidth="1"/>
    <col min="4354" max="4354" width="57.28515625" style="122" customWidth="1"/>
    <col min="4355" max="4355" width="12" style="122" customWidth="1"/>
    <col min="4356" max="4357" width="14.42578125" style="122" bestFit="1" customWidth="1"/>
    <col min="4358" max="4358" width="11.42578125" style="122"/>
    <col min="4359" max="4359" width="17.85546875" style="122" bestFit="1" customWidth="1"/>
    <col min="4360" max="4606" width="11.42578125" style="122"/>
    <col min="4607" max="4607" width="4.85546875" style="122" bestFit="1" customWidth="1"/>
    <col min="4608" max="4608" width="5.28515625" style="122" bestFit="1" customWidth="1"/>
    <col min="4609" max="4609" width="6" style="122" customWidth="1"/>
    <col min="4610" max="4610" width="57.28515625" style="122" customWidth="1"/>
    <col min="4611" max="4611" width="12" style="122" customWidth="1"/>
    <col min="4612" max="4613" width="14.42578125" style="122" bestFit="1" customWidth="1"/>
    <col min="4614" max="4614" width="11.42578125" style="122"/>
    <col min="4615" max="4615" width="17.85546875" style="122" bestFit="1" customWidth="1"/>
    <col min="4616" max="4862" width="11.42578125" style="122"/>
    <col min="4863" max="4863" width="4.85546875" style="122" bestFit="1" customWidth="1"/>
    <col min="4864" max="4864" width="5.28515625" style="122" bestFit="1" customWidth="1"/>
    <col min="4865" max="4865" width="6" style="122" customWidth="1"/>
    <col min="4866" max="4866" width="57.28515625" style="122" customWidth="1"/>
    <col min="4867" max="4867" width="12" style="122" customWidth="1"/>
    <col min="4868" max="4869" width="14.42578125" style="122" bestFit="1" customWidth="1"/>
    <col min="4870" max="4870" width="11.42578125" style="122"/>
    <col min="4871" max="4871" width="17.85546875" style="122" bestFit="1" customWidth="1"/>
    <col min="4872" max="5118" width="11.42578125" style="122"/>
    <col min="5119" max="5119" width="4.85546875" style="122" bestFit="1" customWidth="1"/>
    <col min="5120" max="5120" width="5.28515625" style="122" bestFit="1" customWidth="1"/>
    <col min="5121" max="5121" width="6" style="122" customWidth="1"/>
    <col min="5122" max="5122" width="57.28515625" style="122" customWidth="1"/>
    <col min="5123" max="5123" width="12" style="122" customWidth="1"/>
    <col min="5124" max="5125" width="14.42578125" style="122" bestFit="1" customWidth="1"/>
    <col min="5126" max="5126" width="11.42578125" style="122"/>
    <col min="5127" max="5127" width="17.85546875" style="122" bestFit="1" customWidth="1"/>
    <col min="5128" max="5374" width="11.42578125" style="122"/>
    <col min="5375" max="5375" width="4.85546875" style="122" bestFit="1" customWidth="1"/>
    <col min="5376" max="5376" width="5.28515625" style="122" bestFit="1" customWidth="1"/>
    <col min="5377" max="5377" width="6" style="122" customWidth="1"/>
    <col min="5378" max="5378" width="57.28515625" style="122" customWidth="1"/>
    <col min="5379" max="5379" width="12" style="122" customWidth="1"/>
    <col min="5380" max="5381" width="14.42578125" style="122" bestFit="1" customWidth="1"/>
    <col min="5382" max="5382" width="11.42578125" style="122"/>
    <col min="5383" max="5383" width="17.85546875" style="122" bestFit="1" customWidth="1"/>
    <col min="5384" max="5630" width="11.42578125" style="122"/>
    <col min="5631" max="5631" width="4.85546875" style="122" bestFit="1" customWidth="1"/>
    <col min="5632" max="5632" width="5.28515625" style="122" bestFit="1" customWidth="1"/>
    <col min="5633" max="5633" width="6" style="122" customWidth="1"/>
    <col min="5634" max="5634" width="57.28515625" style="122" customWidth="1"/>
    <col min="5635" max="5635" width="12" style="122" customWidth="1"/>
    <col min="5636" max="5637" width="14.42578125" style="122" bestFit="1" customWidth="1"/>
    <col min="5638" max="5638" width="11.42578125" style="122"/>
    <col min="5639" max="5639" width="17.85546875" style="122" bestFit="1" customWidth="1"/>
    <col min="5640" max="5886" width="11.42578125" style="122"/>
    <col min="5887" max="5887" width="4.85546875" style="122" bestFit="1" customWidth="1"/>
    <col min="5888" max="5888" width="5.28515625" style="122" bestFit="1" customWidth="1"/>
    <col min="5889" max="5889" width="6" style="122" customWidth="1"/>
    <col min="5890" max="5890" width="57.28515625" style="122" customWidth="1"/>
    <col min="5891" max="5891" width="12" style="122" customWidth="1"/>
    <col min="5892" max="5893" width="14.42578125" style="122" bestFit="1" customWidth="1"/>
    <col min="5894" max="5894" width="11.42578125" style="122"/>
    <col min="5895" max="5895" width="17.85546875" style="122" bestFit="1" customWidth="1"/>
    <col min="5896" max="6142" width="11.42578125" style="122"/>
    <col min="6143" max="6143" width="4.85546875" style="122" bestFit="1" customWidth="1"/>
    <col min="6144" max="6144" width="5.28515625" style="122" bestFit="1" customWidth="1"/>
    <col min="6145" max="6145" width="6" style="122" customWidth="1"/>
    <col min="6146" max="6146" width="57.28515625" style="122" customWidth="1"/>
    <col min="6147" max="6147" width="12" style="122" customWidth="1"/>
    <col min="6148" max="6149" width="14.42578125" style="122" bestFit="1" customWidth="1"/>
    <col min="6150" max="6150" width="11.42578125" style="122"/>
    <col min="6151" max="6151" width="17.85546875" style="122" bestFit="1" customWidth="1"/>
    <col min="6152" max="6398" width="11.42578125" style="122"/>
    <col min="6399" max="6399" width="4.85546875" style="122" bestFit="1" customWidth="1"/>
    <col min="6400" max="6400" width="5.28515625" style="122" bestFit="1" customWidth="1"/>
    <col min="6401" max="6401" width="6" style="122" customWidth="1"/>
    <col min="6402" max="6402" width="57.28515625" style="122" customWidth="1"/>
    <col min="6403" max="6403" width="12" style="122" customWidth="1"/>
    <col min="6404" max="6405" width="14.42578125" style="122" bestFit="1" customWidth="1"/>
    <col min="6406" max="6406" width="11.42578125" style="122"/>
    <col min="6407" max="6407" width="17.85546875" style="122" bestFit="1" customWidth="1"/>
    <col min="6408" max="6654" width="11.42578125" style="122"/>
    <col min="6655" max="6655" width="4.85546875" style="122" bestFit="1" customWidth="1"/>
    <col min="6656" max="6656" width="5.28515625" style="122" bestFit="1" customWidth="1"/>
    <col min="6657" max="6657" width="6" style="122" customWidth="1"/>
    <col min="6658" max="6658" width="57.28515625" style="122" customWidth="1"/>
    <col min="6659" max="6659" width="12" style="122" customWidth="1"/>
    <col min="6660" max="6661" width="14.42578125" style="122" bestFit="1" customWidth="1"/>
    <col min="6662" max="6662" width="11.42578125" style="122"/>
    <col min="6663" max="6663" width="17.85546875" style="122" bestFit="1" customWidth="1"/>
    <col min="6664" max="6910" width="11.42578125" style="122"/>
    <col min="6911" max="6911" width="4.85546875" style="122" bestFit="1" customWidth="1"/>
    <col min="6912" max="6912" width="5.28515625" style="122" bestFit="1" customWidth="1"/>
    <col min="6913" max="6913" width="6" style="122" customWidth="1"/>
    <col min="6914" max="6914" width="57.28515625" style="122" customWidth="1"/>
    <col min="6915" max="6915" width="12" style="122" customWidth="1"/>
    <col min="6916" max="6917" width="14.42578125" style="122" bestFit="1" customWidth="1"/>
    <col min="6918" max="6918" width="11.42578125" style="122"/>
    <col min="6919" max="6919" width="17.85546875" style="122" bestFit="1" customWidth="1"/>
    <col min="6920" max="7166" width="11.42578125" style="122"/>
    <col min="7167" max="7167" width="4.85546875" style="122" bestFit="1" customWidth="1"/>
    <col min="7168" max="7168" width="5.28515625" style="122" bestFit="1" customWidth="1"/>
    <col min="7169" max="7169" width="6" style="122" customWidth="1"/>
    <col min="7170" max="7170" width="57.28515625" style="122" customWidth="1"/>
    <col min="7171" max="7171" width="12" style="122" customWidth="1"/>
    <col min="7172" max="7173" width="14.42578125" style="122" bestFit="1" customWidth="1"/>
    <col min="7174" max="7174" width="11.42578125" style="122"/>
    <col min="7175" max="7175" width="17.85546875" style="122" bestFit="1" customWidth="1"/>
    <col min="7176" max="7422" width="11.42578125" style="122"/>
    <col min="7423" max="7423" width="4.85546875" style="122" bestFit="1" customWidth="1"/>
    <col min="7424" max="7424" width="5.28515625" style="122" bestFit="1" customWidth="1"/>
    <col min="7425" max="7425" width="6" style="122" customWidth="1"/>
    <col min="7426" max="7426" width="57.28515625" style="122" customWidth="1"/>
    <col min="7427" max="7427" width="12" style="122" customWidth="1"/>
    <col min="7428" max="7429" width="14.42578125" style="122" bestFit="1" customWidth="1"/>
    <col min="7430" max="7430" width="11.42578125" style="122"/>
    <col min="7431" max="7431" width="17.85546875" style="122" bestFit="1" customWidth="1"/>
    <col min="7432" max="7678" width="11.42578125" style="122"/>
    <col min="7679" max="7679" width="4.85546875" style="122" bestFit="1" customWidth="1"/>
    <col min="7680" max="7680" width="5.28515625" style="122" bestFit="1" customWidth="1"/>
    <col min="7681" max="7681" width="6" style="122" customWidth="1"/>
    <col min="7682" max="7682" width="57.28515625" style="122" customWidth="1"/>
    <col min="7683" max="7683" width="12" style="122" customWidth="1"/>
    <col min="7684" max="7685" width="14.42578125" style="122" bestFit="1" customWidth="1"/>
    <col min="7686" max="7686" width="11.42578125" style="122"/>
    <col min="7687" max="7687" width="17.85546875" style="122" bestFit="1" customWidth="1"/>
    <col min="7688" max="7934" width="11.42578125" style="122"/>
    <col min="7935" max="7935" width="4.85546875" style="122" bestFit="1" customWidth="1"/>
    <col min="7936" max="7936" width="5.28515625" style="122" bestFit="1" customWidth="1"/>
    <col min="7937" max="7937" width="6" style="122" customWidth="1"/>
    <col min="7938" max="7938" width="57.28515625" style="122" customWidth="1"/>
    <col min="7939" max="7939" width="12" style="122" customWidth="1"/>
    <col min="7940" max="7941" width="14.42578125" style="122" bestFit="1" customWidth="1"/>
    <col min="7942" max="7942" width="11.42578125" style="122"/>
    <col min="7943" max="7943" width="17.85546875" style="122" bestFit="1" customWidth="1"/>
    <col min="7944" max="8190" width="11.42578125" style="122"/>
    <col min="8191" max="8191" width="4.85546875" style="122" bestFit="1" customWidth="1"/>
    <col min="8192" max="8192" width="5.28515625" style="122" bestFit="1" customWidth="1"/>
    <col min="8193" max="8193" width="6" style="122" customWidth="1"/>
    <col min="8194" max="8194" width="57.28515625" style="122" customWidth="1"/>
    <col min="8195" max="8195" width="12" style="122" customWidth="1"/>
    <col min="8196" max="8197" width="14.42578125" style="122" bestFit="1" customWidth="1"/>
    <col min="8198" max="8198" width="11.42578125" style="122"/>
    <col min="8199" max="8199" width="17.85546875" style="122" bestFit="1" customWidth="1"/>
    <col min="8200" max="8446" width="11.42578125" style="122"/>
    <col min="8447" max="8447" width="4.85546875" style="122" bestFit="1" customWidth="1"/>
    <col min="8448" max="8448" width="5.28515625" style="122" bestFit="1" customWidth="1"/>
    <col min="8449" max="8449" width="6" style="122" customWidth="1"/>
    <col min="8450" max="8450" width="57.28515625" style="122" customWidth="1"/>
    <col min="8451" max="8451" width="12" style="122" customWidth="1"/>
    <col min="8452" max="8453" width="14.42578125" style="122" bestFit="1" customWidth="1"/>
    <col min="8454" max="8454" width="11.42578125" style="122"/>
    <col min="8455" max="8455" width="17.85546875" style="122" bestFit="1" customWidth="1"/>
    <col min="8456" max="8702" width="11.42578125" style="122"/>
    <col min="8703" max="8703" width="4.85546875" style="122" bestFit="1" customWidth="1"/>
    <col min="8704" max="8704" width="5.28515625" style="122" bestFit="1" customWidth="1"/>
    <col min="8705" max="8705" width="6" style="122" customWidth="1"/>
    <col min="8706" max="8706" width="57.28515625" style="122" customWidth="1"/>
    <col min="8707" max="8707" width="12" style="122" customWidth="1"/>
    <col min="8708" max="8709" width="14.42578125" style="122" bestFit="1" customWidth="1"/>
    <col min="8710" max="8710" width="11.42578125" style="122"/>
    <col min="8711" max="8711" width="17.85546875" style="122" bestFit="1" customWidth="1"/>
    <col min="8712" max="8958" width="11.42578125" style="122"/>
    <col min="8959" max="8959" width="4.85546875" style="122" bestFit="1" customWidth="1"/>
    <col min="8960" max="8960" width="5.28515625" style="122" bestFit="1" customWidth="1"/>
    <col min="8961" max="8961" width="6" style="122" customWidth="1"/>
    <col min="8962" max="8962" width="57.28515625" style="122" customWidth="1"/>
    <col min="8963" max="8963" width="12" style="122" customWidth="1"/>
    <col min="8964" max="8965" width="14.42578125" style="122" bestFit="1" customWidth="1"/>
    <col min="8966" max="8966" width="11.42578125" style="122"/>
    <col min="8967" max="8967" width="17.85546875" style="122" bestFit="1" customWidth="1"/>
    <col min="8968" max="9214" width="11.42578125" style="122"/>
    <col min="9215" max="9215" width="4.85546875" style="122" bestFit="1" customWidth="1"/>
    <col min="9216" max="9216" width="5.28515625" style="122" bestFit="1" customWidth="1"/>
    <col min="9217" max="9217" width="6" style="122" customWidth="1"/>
    <col min="9218" max="9218" width="57.28515625" style="122" customWidth="1"/>
    <col min="9219" max="9219" width="12" style="122" customWidth="1"/>
    <col min="9220" max="9221" width="14.42578125" style="122" bestFit="1" customWidth="1"/>
    <col min="9222" max="9222" width="11.42578125" style="122"/>
    <col min="9223" max="9223" width="17.85546875" style="122" bestFit="1" customWidth="1"/>
    <col min="9224" max="9470" width="11.42578125" style="122"/>
    <col min="9471" max="9471" width="4.85546875" style="122" bestFit="1" customWidth="1"/>
    <col min="9472" max="9472" width="5.28515625" style="122" bestFit="1" customWidth="1"/>
    <col min="9473" max="9473" width="6" style="122" customWidth="1"/>
    <col min="9474" max="9474" width="57.28515625" style="122" customWidth="1"/>
    <col min="9475" max="9475" width="12" style="122" customWidth="1"/>
    <col min="9476" max="9477" width="14.42578125" style="122" bestFit="1" customWidth="1"/>
    <col min="9478" max="9478" width="11.42578125" style="122"/>
    <col min="9479" max="9479" width="17.85546875" style="122" bestFit="1" customWidth="1"/>
    <col min="9480" max="9726" width="11.42578125" style="122"/>
    <col min="9727" max="9727" width="4.85546875" style="122" bestFit="1" customWidth="1"/>
    <col min="9728" max="9728" width="5.28515625" style="122" bestFit="1" customWidth="1"/>
    <col min="9729" max="9729" width="6" style="122" customWidth="1"/>
    <col min="9730" max="9730" width="57.28515625" style="122" customWidth="1"/>
    <col min="9731" max="9731" width="12" style="122" customWidth="1"/>
    <col min="9732" max="9733" width="14.42578125" style="122" bestFit="1" customWidth="1"/>
    <col min="9734" max="9734" width="11.42578125" style="122"/>
    <col min="9735" max="9735" width="17.85546875" style="122" bestFit="1" customWidth="1"/>
    <col min="9736" max="9982" width="11.42578125" style="122"/>
    <col min="9983" max="9983" width="4.85546875" style="122" bestFit="1" customWidth="1"/>
    <col min="9984" max="9984" width="5.28515625" style="122" bestFit="1" customWidth="1"/>
    <col min="9985" max="9985" width="6" style="122" customWidth="1"/>
    <col min="9986" max="9986" width="57.28515625" style="122" customWidth="1"/>
    <col min="9987" max="9987" width="12" style="122" customWidth="1"/>
    <col min="9988" max="9989" width="14.42578125" style="122" bestFit="1" customWidth="1"/>
    <col min="9990" max="9990" width="11.42578125" style="122"/>
    <col min="9991" max="9991" width="17.85546875" style="122" bestFit="1" customWidth="1"/>
    <col min="9992" max="10238" width="11.42578125" style="122"/>
    <col min="10239" max="10239" width="4.85546875" style="122" bestFit="1" customWidth="1"/>
    <col min="10240" max="10240" width="5.28515625" style="122" bestFit="1" customWidth="1"/>
    <col min="10241" max="10241" width="6" style="122" customWidth="1"/>
    <col min="10242" max="10242" width="57.28515625" style="122" customWidth="1"/>
    <col min="10243" max="10243" width="12" style="122" customWidth="1"/>
    <col min="10244" max="10245" width="14.42578125" style="122" bestFit="1" customWidth="1"/>
    <col min="10246" max="10246" width="11.42578125" style="122"/>
    <col min="10247" max="10247" width="17.85546875" style="122" bestFit="1" customWidth="1"/>
    <col min="10248" max="10494" width="11.42578125" style="122"/>
    <col min="10495" max="10495" width="4.85546875" style="122" bestFit="1" customWidth="1"/>
    <col min="10496" max="10496" width="5.28515625" style="122" bestFit="1" customWidth="1"/>
    <col min="10497" max="10497" width="6" style="122" customWidth="1"/>
    <col min="10498" max="10498" width="57.28515625" style="122" customWidth="1"/>
    <col min="10499" max="10499" width="12" style="122" customWidth="1"/>
    <col min="10500" max="10501" width="14.42578125" style="122" bestFit="1" customWidth="1"/>
    <col min="10502" max="10502" width="11.42578125" style="122"/>
    <col min="10503" max="10503" width="17.85546875" style="122" bestFit="1" customWidth="1"/>
    <col min="10504" max="10750" width="11.42578125" style="122"/>
    <col min="10751" max="10751" width="4.85546875" style="122" bestFit="1" customWidth="1"/>
    <col min="10752" max="10752" width="5.28515625" style="122" bestFit="1" customWidth="1"/>
    <col min="10753" max="10753" width="6" style="122" customWidth="1"/>
    <col min="10754" max="10754" width="57.28515625" style="122" customWidth="1"/>
    <col min="10755" max="10755" width="12" style="122" customWidth="1"/>
    <col min="10756" max="10757" width="14.42578125" style="122" bestFit="1" customWidth="1"/>
    <col min="10758" max="10758" width="11.42578125" style="122"/>
    <col min="10759" max="10759" width="17.85546875" style="122" bestFit="1" customWidth="1"/>
    <col min="10760" max="11006" width="11.42578125" style="122"/>
    <col min="11007" max="11007" width="4.85546875" style="122" bestFit="1" customWidth="1"/>
    <col min="11008" max="11008" width="5.28515625" style="122" bestFit="1" customWidth="1"/>
    <col min="11009" max="11009" width="6" style="122" customWidth="1"/>
    <col min="11010" max="11010" width="57.28515625" style="122" customWidth="1"/>
    <col min="11011" max="11011" width="12" style="122" customWidth="1"/>
    <col min="11012" max="11013" width="14.42578125" style="122" bestFit="1" customWidth="1"/>
    <col min="11014" max="11014" width="11.42578125" style="122"/>
    <col min="11015" max="11015" width="17.85546875" style="122" bestFit="1" customWidth="1"/>
    <col min="11016" max="11262" width="11.42578125" style="122"/>
    <col min="11263" max="11263" width="4.85546875" style="122" bestFit="1" customWidth="1"/>
    <col min="11264" max="11264" width="5.28515625" style="122" bestFit="1" customWidth="1"/>
    <col min="11265" max="11265" width="6" style="122" customWidth="1"/>
    <col min="11266" max="11266" width="57.28515625" style="122" customWidth="1"/>
    <col min="11267" max="11267" width="12" style="122" customWidth="1"/>
    <col min="11268" max="11269" width="14.42578125" style="122" bestFit="1" customWidth="1"/>
    <col min="11270" max="11270" width="11.42578125" style="122"/>
    <col min="11271" max="11271" width="17.85546875" style="122" bestFit="1" customWidth="1"/>
    <col min="11272" max="11518" width="11.42578125" style="122"/>
    <col min="11519" max="11519" width="4.85546875" style="122" bestFit="1" customWidth="1"/>
    <col min="11520" max="11520" width="5.28515625" style="122" bestFit="1" customWidth="1"/>
    <col min="11521" max="11521" width="6" style="122" customWidth="1"/>
    <col min="11522" max="11522" width="57.28515625" style="122" customWidth="1"/>
    <col min="11523" max="11523" width="12" style="122" customWidth="1"/>
    <col min="11524" max="11525" width="14.42578125" style="122" bestFit="1" customWidth="1"/>
    <col min="11526" max="11526" width="11.42578125" style="122"/>
    <col min="11527" max="11527" width="17.85546875" style="122" bestFit="1" customWidth="1"/>
    <col min="11528" max="11774" width="11.42578125" style="122"/>
    <col min="11775" max="11775" width="4.85546875" style="122" bestFit="1" customWidth="1"/>
    <col min="11776" max="11776" width="5.28515625" style="122" bestFit="1" customWidth="1"/>
    <col min="11777" max="11777" width="6" style="122" customWidth="1"/>
    <col min="11778" max="11778" width="57.28515625" style="122" customWidth="1"/>
    <col min="11779" max="11779" width="12" style="122" customWidth="1"/>
    <col min="11780" max="11781" width="14.42578125" style="122" bestFit="1" customWidth="1"/>
    <col min="11782" max="11782" width="11.42578125" style="122"/>
    <col min="11783" max="11783" width="17.85546875" style="122" bestFit="1" customWidth="1"/>
    <col min="11784" max="12030" width="11.42578125" style="122"/>
    <col min="12031" max="12031" width="4.85546875" style="122" bestFit="1" customWidth="1"/>
    <col min="12032" max="12032" width="5.28515625" style="122" bestFit="1" customWidth="1"/>
    <col min="12033" max="12033" width="6" style="122" customWidth="1"/>
    <col min="12034" max="12034" width="57.28515625" style="122" customWidth="1"/>
    <col min="12035" max="12035" width="12" style="122" customWidth="1"/>
    <col min="12036" max="12037" width="14.42578125" style="122" bestFit="1" customWidth="1"/>
    <col min="12038" max="12038" width="11.42578125" style="122"/>
    <col min="12039" max="12039" width="17.85546875" style="122" bestFit="1" customWidth="1"/>
    <col min="12040" max="12286" width="11.42578125" style="122"/>
    <col min="12287" max="12287" width="4.85546875" style="122" bestFit="1" customWidth="1"/>
    <col min="12288" max="12288" width="5.28515625" style="122" bestFit="1" customWidth="1"/>
    <col min="12289" max="12289" width="6" style="122" customWidth="1"/>
    <col min="12290" max="12290" width="57.28515625" style="122" customWidth="1"/>
    <col min="12291" max="12291" width="12" style="122" customWidth="1"/>
    <col min="12292" max="12293" width="14.42578125" style="122" bestFit="1" customWidth="1"/>
    <col min="12294" max="12294" width="11.42578125" style="122"/>
    <col min="12295" max="12295" width="17.85546875" style="122" bestFit="1" customWidth="1"/>
    <col min="12296" max="12542" width="11.42578125" style="122"/>
    <col min="12543" max="12543" width="4.85546875" style="122" bestFit="1" customWidth="1"/>
    <col min="12544" max="12544" width="5.28515625" style="122" bestFit="1" customWidth="1"/>
    <col min="12545" max="12545" width="6" style="122" customWidth="1"/>
    <col min="12546" max="12546" width="57.28515625" style="122" customWidth="1"/>
    <col min="12547" max="12547" width="12" style="122" customWidth="1"/>
    <col min="12548" max="12549" width="14.42578125" style="122" bestFit="1" customWidth="1"/>
    <col min="12550" max="12550" width="11.42578125" style="122"/>
    <col min="12551" max="12551" width="17.85546875" style="122" bestFit="1" customWidth="1"/>
    <col min="12552" max="12798" width="11.42578125" style="122"/>
    <col min="12799" max="12799" width="4.85546875" style="122" bestFit="1" customWidth="1"/>
    <col min="12800" max="12800" width="5.28515625" style="122" bestFit="1" customWidth="1"/>
    <col min="12801" max="12801" width="6" style="122" customWidth="1"/>
    <col min="12802" max="12802" width="57.28515625" style="122" customWidth="1"/>
    <col min="12803" max="12803" width="12" style="122" customWidth="1"/>
    <col min="12804" max="12805" width="14.42578125" style="122" bestFit="1" customWidth="1"/>
    <col min="12806" max="12806" width="11.42578125" style="122"/>
    <col min="12807" max="12807" width="17.85546875" style="122" bestFit="1" customWidth="1"/>
    <col min="12808" max="13054" width="11.42578125" style="122"/>
    <col min="13055" max="13055" width="4.85546875" style="122" bestFit="1" customWidth="1"/>
    <col min="13056" max="13056" width="5.28515625" style="122" bestFit="1" customWidth="1"/>
    <col min="13057" max="13057" width="6" style="122" customWidth="1"/>
    <col min="13058" max="13058" width="57.28515625" style="122" customWidth="1"/>
    <col min="13059" max="13059" width="12" style="122" customWidth="1"/>
    <col min="13060" max="13061" width="14.42578125" style="122" bestFit="1" customWidth="1"/>
    <col min="13062" max="13062" width="11.42578125" style="122"/>
    <col min="13063" max="13063" width="17.85546875" style="122" bestFit="1" customWidth="1"/>
    <col min="13064" max="13310" width="11.42578125" style="122"/>
    <col min="13311" max="13311" width="4.85546875" style="122" bestFit="1" customWidth="1"/>
    <col min="13312" max="13312" width="5.28515625" style="122" bestFit="1" customWidth="1"/>
    <col min="13313" max="13313" width="6" style="122" customWidth="1"/>
    <col min="13314" max="13314" width="57.28515625" style="122" customWidth="1"/>
    <col min="13315" max="13315" width="12" style="122" customWidth="1"/>
    <col min="13316" max="13317" width="14.42578125" style="122" bestFit="1" customWidth="1"/>
    <col min="13318" max="13318" width="11.42578125" style="122"/>
    <col min="13319" max="13319" width="17.85546875" style="122" bestFit="1" customWidth="1"/>
    <col min="13320" max="13566" width="11.42578125" style="122"/>
    <col min="13567" max="13567" width="4.85546875" style="122" bestFit="1" customWidth="1"/>
    <col min="13568" max="13568" width="5.28515625" style="122" bestFit="1" customWidth="1"/>
    <col min="13569" max="13569" width="6" style="122" customWidth="1"/>
    <col min="13570" max="13570" width="57.28515625" style="122" customWidth="1"/>
    <col min="13571" max="13571" width="12" style="122" customWidth="1"/>
    <col min="13572" max="13573" width="14.42578125" style="122" bestFit="1" customWidth="1"/>
    <col min="13574" max="13574" width="11.42578125" style="122"/>
    <col min="13575" max="13575" width="17.85546875" style="122" bestFit="1" customWidth="1"/>
    <col min="13576" max="13822" width="11.42578125" style="122"/>
    <col min="13823" max="13823" width="4.85546875" style="122" bestFit="1" customWidth="1"/>
    <col min="13824" max="13824" width="5.28515625" style="122" bestFit="1" customWidth="1"/>
    <col min="13825" max="13825" width="6" style="122" customWidth="1"/>
    <col min="13826" max="13826" width="57.28515625" style="122" customWidth="1"/>
    <col min="13827" max="13827" width="12" style="122" customWidth="1"/>
    <col min="13828" max="13829" width="14.42578125" style="122" bestFit="1" customWidth="1"/>
    <col min="13830" max="13830" width="11.42578125" style="122"/>
    <col min="13831" max="13831" width="17.85546875" style="122" bestFit="1" customWidth="1"/>
    <col min="13832" max="14078" width="11.42578125" style="122"/>
    <col min="14079" max="14079" width="4.85546875" style="122" bestFit="1" customWidth="1"/>
    <col min="14080" max="14080" width="5.28515625" style="122" bestFit="1" customWidth="1"/>
    <col min="14081" max="14081" width="6" style="122" customWidth="1"/>
    <col min="14082" max="14082" width="57.28515625" style="122" customWidth="1"/>
    <col min="14083" max="14083" width="12" style="122" customWidth="1"/>
    <col min="14084" max="14085" width="14.42578125" style="122" bestFit="1" customWidth="1"/>
    <col min="14086" max="14086" width="11.42578125" style="122"/>
    <col min="14087" max="14087" width="17.85546875" style="122" bestFit="1" customWidth="1"/>
    <col min="14088" max="14334" width="11.42578125" style="122"/>
    <col min="14335" max="14335" width="4.85546875" style="122" bestFit="1" customWidth="1"/>
    <col min="14336" max="14336" width="5.28515625" style="122" bestFit="1" customWidth="1"/>
    <col min="14337" max="14337" width="6" style="122" customWidth="1"/>
    <col min="14338" max="14338" width="57.28515625" style="122" customWidth="1"/>
    <col min="14339" max="14339" width="12" style="122" customWidth="1"/>
    <col min="14340" max="14341" width="14.42578125" style="122" bestFit="1" customWidth="1"/>
    <col min="14342" max="14342" width="11.42578125" style="122"/>
    <col min="14343" max="14343" width="17.85546875" style="122" bestFit="1" customWidth="1"/>
    <col min="14344" max="14590" width="11.42578125" style="122"/>
    <col min="14591" max="14591" width="4.85546875" style="122" bestFit="1" customWidth="1"/>
    <col min="14592" max="14592" width="5.28515625" style="122" bestFit="1" customWidth="1"/>
    <col min="14593" max="14593" width="6" style="122" customWidth="1"/>
    <col min="14594" max="14594" width="57.28515625" style="122" customWidth="1"/>
    <col min="14595" max="14595" width="12" style="122" customWidth="1"/>
    <col min="14596" max="14597" width="14.42578125" style="122" bestFit="1" customWidth="1"/>
    <col min="14598" max="14598" width="11.42578125" style="122"/>
    <col min="14599" max="14599" width="17.85546875" style="122" bestFit="1" customWidth="1"/>
    <col min="14600" max="14846" width="11.42578125" style="122"/>
    <col min="14847" max="14847" width="4.85546875" style="122" bestFit="1" customWidth="1"/>
    <col min="14848" max="14848" width="5.28515625" style="122" bestFit="1" customWidth="1"/>
    <col min="14849" max="14849" width="6" style="122" customWidth="1"/>
    <col min="14850" max="14850" width="57.28515625" style="122" customWidth="1"/>
    <col min="14851" max="14851" width="12" style="122" customWidth="1"/>
    <col min="14852" max="14853" width="14.42578125" style="122" bestFit="1" customWidth="1"/>
    <col min="14854" max="14854" width="11.42578125" style="122"/>
    <col min="14855" max="14855" width="17.85546875" style="122" bestFit="1" customWidth="1"/>
    <col min="14856" max="15102" width="11.42578125" style="122"/>
    <col min="15103" max="15103" width="4.85546875" style="122" bestFit="1" customWidth="1"/>
    <col min="15104" max="15104" width="5.28515625" style="122" bestFit="1" customWidth="1"/>
    <col min="15105" max="15105" width="6" style="122" customWidth="1"/>
    <col min="15106" max="15106" width="57.28515625" style="122" customWidth="1"/>
    <col min="15107" max="15107" width="12" style="122" customWidth="1"/>
    <col min="15108" max="15109" width="14.42578125" style="122" bestFit="1" customWidth="1"/>
    <col min="15110" max="15110" width="11.42578125" style="122"/>
    <col min="15111" max="15111" width="17.85546875" style="122" bestFit="1" customWidth="1"/>
    <col min="15112" max="15358" width="11.42578125" style="122"/>
    <col min="15359" max="15359" width="4.85546875" style="122" bestFit="1" customWidth="1"/>
    <col min="15360" max="15360" width="5.28515625" style="122" bestFit="1" customWidth="1"/>
    <col min="15361" max="15361" width="6" style="122" customWidth="1"/>
    <col min="15362" max="15362" width="57.28515625" style="122" customWidth="1"/>
    <col min="15363" max="15363" width="12" style="122" customWidth="1"/>
    <col min="15364" max="15365" width="14.42578125" style="122" bestFit="1" customWidth="1"/>
    <col min="15366" max="15366" width="11.42578125" style="122"/>
    <col min="15367" max="15367" width="17.85546875" style="122" bestFit="1" customWidth="1"/>
    <col min="15368" max="15614" width="11.42578125" style="122"/>
    <col min="15615" max="15615" width="4.85546875" style="122" bestFit="1" customWidth="1"/>
    <col min="15616" max="15616" width="5.28515625" style="122" bestFit="1" customWidth="1"/>
    <col min="15617" max="15617" width="6" style="122" customWidth="1"/>
    <col min="15618" max="15618" width="57.28515625" style="122" customWidth="1"/>
    <col min="15619" max="15619" width="12" style="122" customWidth="1"/>
    <col min="15620" max="15621" width="14.42578125" style="122" bestFit="1" customWidth="1"/>
    <col min="15622" max="15622" width="11.42578125" style="122"/>
    <col min="15623" max="15623" width="17.85546875" style="122" bestFit="1" customWidth="1"/>
    <col min="15624" max="15870" width="11.42578125" style="122"/>
    <col min="15871" max="15871" width="4.85546875" style="122" bestFit="1" customWidth="1"/>
    <col min="15872" max="15872" width="5.28515625" style="122" bestFit="1" customWidth="1"/>
    <col min="15873" max="15873" width="6" style="122" customWidth="1"/>
    <col min="15874" max="15874" width="57.28515625" style="122" customWidth="1"/>
    <col min="15875" max="15875" width="12" style="122" customWidth="1"/>
    <col min="15876" max="15877" width="14.42578125" style="122" bestFit="1" customWidth="1"/>
    <col min="15878" max="15878" width="11.42578125" style="122"/>
    <col min="15879" max="15879" width="17.85546875" style="122" bestFit="1" customWidth="1"/>
    <col min="15880" max="16126" width="11.42578125" style="122"/>
    <col min="16127" max="16127" width="4.85546875" style="122" bestFit="1" customWidth="1"/>
    <col min="16128" max="16128" width="5.28515625" style="122" bestFit="1" customWidth="1"/>
    <col min="16129" max="16129" width="6" style="122" customWidth="1"/>
    <col min="16130" max="16130" width="57.28515625" style="122" customWidth="1"/>
    <col min="16131" max="16131" width="12" style="122" customWidth="1"/>
    <col min="16132" max="16133" width="14.42578125" style="122" bestFit="1" customWidth="1"/>
    <col min="16134" max="16134" width="11.42578125" style="122"/>
    <col min="16135" max="16135" width="17.85546875" style="122" bestFit="1" customWidth="1"/>
    <col min="16136" max="16384" width="11.42578125" style="122"/>
  </cols>
  <sheetData>
    <row r="1" spans="1:7" s="123" customFormat="1" ht="29.25" customHeight="1" x14ac:dyDescent="0.2">
      <c r="A1" s="314" t="s">
        <v>31</v>
      </c>
      <c r="B1" s="314"/>
      <c r="C1" s="314"/>
      <c r="D1" s="314"/>
      <c r="E1" s="314"/>
      <c r="F1" s="314"/>
      <c r="G1" s="314"/>
    </row>
    <row r="2" spans="1:7" s="123" customFormat="1" ht="14.25" customHeight="1" x14ac:dyDescent="0.2">
      <c r="A2" s="313"/>
      <c r="B2" s="313"/>
      <c r="C2" s="313"/>
      <c r="D2" s="313"/>
      <c r="E2" s="313"/>
      <c r="F2" s="313"/>
      <c r="G2" s="313"/>
    </row>
    <row r="3" spans="1:7" s="123" customFormat="1" ht="34.5" customHeight="1" x14ac:dyDescent="0.2">
      <c r="A3" s="194" t="s">
        <v>846</v>
      </c>
      <c r="B3" s="194" t="s">
        <v>847</v>
      </c>
      <c r="C3" s="194" t="s">
        <v>853</v>
      </c>
      <c r="D3" s="181"/>
      <c r="E3" s="231" t="s">
        <v>854</v>
      </c>
      <c r="F3" s="231" t="s">
        <v>844</v>
      </c>
      <c r="G3" s="232" t="s">
        <v>855</v>
      </c>
    </row>
    <row r="4" spans="1:7" s="123" customFormat="1" ht="27.75" customHeight="1" x14ac:dyDescent="0.2">
      <c r="A4" s="234"/>
      <c r="B4" s="234"/>
      <c r="C4" s="234"/>
      <c r="D4" s="287" t="s">
        <v>60</v>
      </c>
      <c r="E4" s="283">
        <v>-932892000</v>
      </c>
      <c r="F4" s="283">
        <v>-25580867.170000076</v>
      </c>
      <c r="G4" s="284">
        <v>-958472867.16999996</v>
      </c>
    </row>
    <row r="5" spans="1:7" s="123" customFormat="1" ht="27" customHeight="1" x14ac:dyDescent="0.2">
      <c r="A5" s="252"/>
      <c r="B5" s="252"/>
      <c r="C5" s="252"/>
      <c r="D5" s="253" t="s">
        <v>75</v>
      </c>
      <c r="E5" s="283">
        <v>932892000</v>
      </c>
      <c r="F5" s="283">
        <v>25580867</v>
      </c>
      <c r="G5" s="284">
        <v>958472867</v>
      </c>
    </row>
    <row r="6" spans="1:7" s="139" customFormat="1" ht="14.25" customHeight="1" x14ac:dyDescent="0.2">
      <c r="A6" s="252">
        <v>5</v>
      </c>
      <c r="B6" s="252"/>
      <c r="C6" s="252"/>
      <c r="D6" s="247" t="s">
        <v>23</v>
      </c>
      <c r="E6" s="283">
        <v>932892000</v>
      </c>
      <c r="F6" s="283">
        <v>25580867</v>
      </c>
      <c r="G6" s="284">
        <v>958472867</v>
      </c>
    </row>
    <row r="7" spans="1:7" s="139" customFormat="1" ht="14.25" customHeight="1" x14ac:dyDescent="0.2">
      <c r="A7" s="247"/>
      <c r="B7" s="252">
        <v>52</v>
      </c>
      <c r="C7" s="252"/>
      <c r="D7" s="247" t="s">
        <v>744</v>
      </c>
      <c r="E7" s="283">
        <v>932892000</v>
      </c>
      <c r="F7" s="283">
        <v>25580867</v>
      </c>
      <c r="G7" s="284">
        <v>958472867</v>
      </c>
    </row>
    <row r="8" spans="1:7" s="124" customFormat="1" ht="13.5" customHeight="1" x14ac:dyDescent="0.2">
      <c r="A8" s="189"/>
      <c r="B8" s="218"/>
      <c r="C8" s="218">
        <v>524</v>
      </c>
      <c r="D8" s="254" t="s">
        <v>745</v>
      </c>
      <c r="E8" s="285">
        <v>932892000</v>
      </c>
      <c r="F8" s="285">
        <v>25580867</v>
      </c>
      <c r="G8" s="286">
        <v>958472867</v>
      </c>
    </row>
    <row r="9" spans="1:7" s="139" customFormat="1" ht="14.25" customHeight="1" x14ac:dyDescent="0.2">
      <c r="A9" s="128"/>
      <c r="B9" s="128"/>
      <c r="C9" s="157"/>
      <c r="D9" s="117"/>
      <c r="E9" s="155"/>
      <c r="F9" s="155"/>
      <c r="G9" s="156"/>
    </row>
    <row r="10" spans="1:7" s="139" customFormat="1" ht="14.25" customHeight="1" x14ac:dyDescent="0.2">
      <c r="A10" s="128"/>
      <c r="B10" s="128"/>
      <c r="C10" s="157"/>
      <c r="D10" s="117"/>
      <c r="E10" s="155"/>
      <c r="F10" s="155"/>
      <c r="G10" s="156"/>
    </row>
    <row r="11" spans="1:7" s="124" customFormat="1" ht="13.5" customHeight="1" x14ac:dyDescent="0.2">
      <c r="A11" s="128"/>
      <c r="B11" s="128"/>
      <c r="C11" s="158"/>
      <c r="D11" s="140"/>
      <c r="E11" s="155"/>
      <c r="F11" s="155"/>
      <c r="G11" s="156"/>
    </row>
    <row r="12" spans="1:7" s="123" customFormat="1" x14ac:dyDescent="0.2">
      <c r="A12" s="128"/>
      <c r="B12" s="128"/>
      <c r="C12" s="141"/>
      <c r="E12" s="125"/>
      <c r="F12" s="125"/>
      <c r="G12" s="125"/>
    </row>
    <row r="13" spans="1:7" s="123" customFormat="1" x14ac:dyDescent="0.2">
      <c r="A13" s="128"/>
      <c r="B13" s="128"/>
      <c r="C13" s="141"/>
      <c r="E13" s="125"/>
      <c r="F13" s="125"/>
      <c r="G13" s="125"/>
    </row>
    <row r="14" spans="1:7" s="123" customFormat="1" x14ac:dyDescent="0.2">
      <c r="A14" s="128"/>
      <c r="B14" s="128"/>
      <c r="C14" s="141"/>
      <c r="E14" s="125"/>
      <c r="F14" s="125"/>
      <c r="G14" s="125"/>
    </row>
    <row r="15" spans="1:7" s="123" customFormat="1" x14ac:dyDescent="0.2">
      <c r="A15" s="128"/>
      <c r="B15" s="128"/>
      <c r="C15" s="141"/>
      <c r="E15" s="125"/>
      <c r="F15" s="125"/>
      <c r="G15" s="125"/>
    </row>
    <row r="16" spans="1:7" s="123" customFormat="1" x14ac:dyDescent="0.2">
      <c r="A16" s="128"/>
      <c r="B16" s="128"/>
      <c r="C16" s="141"/>
      <c r="E16" s="125"/>
      <c r="F16" s="125"/>
      <c r="G16" s="125"/>
    </row>
    <row r="17" spans="1:7" s="123" customFormat="1" x14ac:dyDescent="0.2">
      <c r="A17" s="128"/>
      <c r="B17" s="128"/>
      <c r="C17" s="141"/>
      <c r="E17" s="125"/>
      <c r="F17" s="125"/>
      <c r="G17" s="125"/>
    </row>
    <row r="18" spans="1:7" s="123" customFormat="1" x14ac:dyDescent="0.2">
      <c r="A18" s="128"/>
      <c r="B18" s="128"/>
      <c r="C18" s="141"/>
      <c r="E18" s="125"/>
      <c r="F18" s="125"/>
      <c r="G18" s="125"/>
    </row>
    <row r="19" spans="1:7" s="123" customFormat="1" x14ac:dyDescent="0.2">
      <c r="A19" s="128"/>
      <c r="B19" s="128"/>
      <c r="C19" s="141"/>
      <c r="E19" s="125"/>
      <c r="F19" s="125"/>
      <c r="G19" s="125"/>
    </row>
    <row r="20" spans="1:7" s="123" customFormat="1" x14ac:dyDescent="0.2">
      <c r="A20" s="128"/>
      <c r="B20" s="128"/>
      <c r="C20" s="141"/>
      <c r="E20" s="125"/>
      <c r="F20" s="125"/>
      <c r="G20" s="125"/>
    </row>
    <row r="21" spans="1:7" s="123" customFormat="1" x14ac:dyDescent="0.2">
      <c r="A21" s="128"/>
      <c r="B21" s="128"/>
      <c r="C21" s="141"/>
      <c r="E21" s="125"/>
      <c r="F21" s="125"/>
      <c r="G21" s="125"/>
    </row>
    <row r="22" spans="1:7" s="123" customFormat="1" x14ac:dyDescent="0.2">
      <c r="A22" s="128"/>
      <c r="B22" s="128"/>
      <c r="C22" s="141"/>
      <c r="E22" s="125"/>
      <c r="F22" s="125"/>
      <c r="G22" s="125"/>
    </row>
    <row r="23" spans="1:7" s="123" customFormat="1" x14ac:dyDescent="0.2">
      <c r="A23" s="128"/>
      <c r="B23" s="128"/>
      <c r="C23" s="141"/>
      <c r="E23" s="125"/>
      <c r="F23" s="125"/>
      <c r="G23" s="125"/>
    </row>
    <row r="24" spans="1:7" s="123" customFormat="1" x14ac:dyDescent="0.2">
      <c r="A24" s="128"/>
      <c r="B24" s="128"/>
      <c r="C24" s="141"/>
      <c r="E24" s="125"/>
      <c r="F24" s="125"/>
      <c r="G24" s="125"/>
    </row>
    <row r="25" spans="1:7" s="123" customFormat="1" x14ac:dyDescent="0.2">
      <c r="A25" s="128"/>
      <c r="B25" s="128"/>
      <c r="C25" s="141"/>
      <c r="E25" s="125"/>
      <c r="F25" s="125"/>
      <c r="G25" s="125"/>
    </row>
    <row r="26" spans="1:7" s="123" customFormat="1" x14ac:dyDescent="0.2">
      <c r="A26" s="128"/>
      <c r="B26" s="128"/>
      <c r="C26" s="141"/>
      <c r="E26" s="125"/>
      <c r="F26" s="125"/>
      <c r="G26" s="125"/>
    </row>
    <row r="27" spans="1:7" s="123" customFormat="1" x14ac:dyDescent="0.2">
      <c r="A27" s="128"/>
      <c r="B27" s="128"/>
      <c r="C27" s="141"/>
      <c r="E27" s="125"/>
      <c r="F27" s="125"/>
      <c r="G27" s="125"/>
    </row>
    <row r="28" spans="1:7" s="123" customFormat="1" x14ac:dyDescent="0.2">
      <c r="A28" s="128"/>
      <c r="B28" s="128"/>
      <c r="C28" s="141"/>
      <c r="E28" s="125"/>
      <c r="F28" s="125"/>
      <c r="G28" s="125"/>
    </row>
    <row r="29" spans="1:7" s="123" customFormat="1" x14ac:dyDescent="0.2">
      <c r="A29" s="128"/>
      <c r="B29" s="128"/>
      <c r="C29" s="141"/>
      <c r="E29" s="125"/>
      <c r="F29" s="125"/>
      <c r="G29" s="125"/>
    </row>
    <row r="30" spans="1:7" s="123" customFormat="1" x14ac:dyDescent="0.2">
      <c r="A30" s="128"/>
      <c r="B30" s="128"/>
      <c r="C30" s="141"/>
      <c r="E30" s="125"/>
      <c r="F30" s="125"/>
      <c r="G30" s="125"/>
    </row>
    <row r="31" spans="1:7" s="123" customFormat="1" x14ac:dyDescent="0.2">
      <c r="A31" s="128"/>
      <c r="B31" s="128"/>
      <c r="C31" s="141"/>
      <c r="E31" s="125"/>
      <c r="F31" s="125"/>
      <c r="G31" s="125"/>
    </row>
    <row r="32" spans="1:7" s="123" customFormat="1" x14ac:dyDescent="0.2">
      <c r="A32" s="128"/>
      <c r="B32" s="128"/>
      <c r="C32" s="141"/>
      <c r="E32" s="125"/>
      <c r="F32" s="125"/>
      <c r="G32" s="125"/>
    </row>
    <row r="33" spans="1:7" s="123" customFormat="1" x14ac:dyDescent="0.2">
      <c r="A33" s="128"/>
      <c r="B33" s="128"/>
      <c r="C33" s="141"/>
      <c r="E33" s="125"/>
      <c r="F33" s="125"/>
      <c r="G33" s="125"/>
    </row>
    <row r="34" spans="1:7" s="123" customFormat="1" x14ac:dyDescent="0.2">
      <c r="A34" s="128"/>
      <c r="B34" s="128"/>
      <c r="C34" s="141"/>
      <c r="E34" s="125"/>
      <c r="F34" s="125"/>
      <c r="G34" s="125"/>
    </row>
    <row r="35" spans="1:7" s="123" customFormat="1" x14ac:dyDescent="0.2">
      <c r="A35" s="128"/>
      <c r="B35" s="128"/>
      <c r="C35" s="141"/>
      <c r="E35" s="125"/>
      <c r="F35" s="125"/>
      <c r="G35" s="125"/>
    </row>
    <row r="36" spans="1:7" s="123" customFormat="1" x14ac:dyDescent="0.2">
      <c r="A36" s="128"/>
      <c r="B36" s="128"/>
      <c r="C36" s="141"/>
      <c r="E36" s="125"/>
      <c r="F36" s="125"/>
      <c r="G36" s="125"/>
    </row>
    <row r="37" spans="1:7" s="123" customFormat="1" x14ac:dyDescent="0.2">
      <c r="A37" s="128"/>
      <c r="B37" s="128"/>
      <c r="C37" s="141"/>
      <c r="E37" s="125"/>
      <c r="F37" s="125"/>
      <c r="G37" s="125"/>
    </row>
    <row r="38" spans="1:7" s="123" customFormat="1" x14ac:dyDescent="0.2">
      <c r="A38" s="128"/>
      <c r="B38" s="128"/>
      <c r="C38" s="141"/>
      <c r="E38" s="125"/>
      <c r="F38" s="125"/>
      <c r="G38" s="125"/>
    </row>
    <row r="39" spans="1:7" s="123" customFormat="1" x14ac:dyDescent="0.2">
      <c r="A39" s="128"/>
      <c r="B39" s="128"/>
      <c r="C39" s="141"/>
      <c r="E39" s="125"/>
      <c r="F39" s="125"/>
      <c r="G39" s="125"/>
    </row>
    <row r="40" spans="1:7" s="123" customFormat="1" x14ac:dyDescent="0.2">
      <c r="A40" s="128"/>
      <c r="B40" s="128"/>
      <c r="C40" s="141"/>
      <c r="E40" s="125"/>
      <c r="F40" s="125"/>
      <c r="G40" s="125"/>
    </row>
    <row r="41" spans="1:7" s="123" customFormat="1" x14ac:dyDescent="0.2">
      <c r="A41" s="128"/>
      <c r="B41" s="128"/>
      <c r="C41" s="141"/>
      <c r="E41" s="125"/>
      <c r="F41" s="125"/>
      <c r="G41" s="125"/>
    </row>
    <row r="42" spans="1:7" s="123" customFormat="1" x14ac:dyDescent="0.2">
      <c r="A42" s="128"/>
      <c r="B42" s="128"/>
      <c r="C42" s="141"/>
      <c r="E42" s="125"/>
      <c r="F42" s="125"/>
      <c r="G42" s="125"/>
    </row>
    <row r="43" spans="1:7" s="123" customFormat="1" x14ac:dyDescent="0.2">
      <c r="A43" s="128"/>
      <c r="B43" s="128"/>
      <c r="C43" s="141"/>
      <c r="E43" s="125"/>
      <c r="F43" s="125"/>
      <c r="G43" s="125"/>
    </row>
    <row r="44" spans="1:7" s="123" customFormat="1" x14ac:dyDescent="0.2">
      <c r="A44" s="128"/>
      <c r="B44" s="128"/>
      <c r="C44" s="141"/>
      <c r="E44" s="125"/>
      <c r="F44" s="125"/>
      <c r="G44" s="125"/>
    </row>
    <row r="45" spans="1:7" s="123" customFormat="1" x14ac:dyDescent="0.2">
      <c r="A45" s="128"/>
      <c r="B45" s="128"/>
      <c r="C45" s="141"/>
      <c r="E45" s="125"/>
      <c r="F45" s="125"/>
      <c r="G45" s="125"/>
    </row>
    <row r="46" spans="1:7" s="123" customFormat="1" x14ac:dyDescent="0.2">
      <c r="A46" s="128"/>
      <c r="B46" s="128"/>
      <c r="C46" s="141"/>
      <c r="E46" s="125"/>
      <c r="F46" s="125"/>
      <c r="G46" s="125"/>
    </row>
    <row r="47" spans="1:7" s="123" customFormat="1" x14ac:dyDescent="0.2">
      <c r="A47" s="128"/>
      <c r="B47" s="128"/>
      <c r="C47" s="141"/>
      <c r="E47" s="125"/>
      <c r="F47" s="125"/>
      <c r="G47" s="125"/>
    </row>
    <row r="48" spans="1:7" s="123" customFormat="1" x14ac:dyDescent="0.2">
      <c r="A48" s="128"/>
      <c r="B48" s="128"/>
      <c r="C48" s="141"/>
      <c r="E48" s="125"/>
      <c r="F48" s="125"/>
      <c r="G48" s="125"/>
    </row>
    <row r="49" spans="1:7" s="123" customFormat="1" x14ac:dyDescent="0.2">
      <c r="A49" s="128"/>
      <c r="B49" s="128"/>
      <c r="C49" s="141"/>
      <c r="E49" s="125"/>
      <c r="F49" s="125"/>
      <c r="G49" s="125"/>
    </row>
    <row r="50" spans="1:7" s="123" customFormat="1" x14ac:dyDescent="0.2">
      <c r="A50" s="128"/>
      <c r="B50" s="128"/>
      <c r="C50" s="141"/>
      <c r="E50" s="125"/>
      <c r="F50" s="125"/>
      <c r="G50" s="125"/>
    </row>
    <row r="51" spans="1:7" s="123" customFormat="1" x14ac:dyDescent="0.2">
      <c r="A51" s="128"/>
      <c r="B51" s="128"/>
      <c r="C51" s="141"/>
      <c r="E51" s="125"/>
      <c r="F51" s="125"/>
      <c r="G51" s="125"/>
    </row>
    <row r="52" spans="1:7" s="123" customFormat="1" x14ac:dyDescent="0.2">
      <c r="A52" s="128"/>
      <c r="B52" s="128"/>
      <c r="C52" s="141"/>
      <c r="E52" s="125"/>
      <c r="F52" s="125"/>
      <c r="G52" s="125"/>
    </row>
    <row r="53" spans="1:7" s="123" customFormat="1" x14ac:dyDescent="0.2">
      <c r="A53" s="128"/>
      <c r="B53" s="128"/>
      <c r="C53" s="141"/>
      <c r="E53" s="125"/>
      <c r="F53" s="125"/>
      <c r="G53" s="125"/>
    </row>
    <row r="54" spans="1:7" s="123" customFormat="1" x14ac:dyDescent="0.2">
      <c r="A54" s="128"/>
      <c r="B54" s="128"/>
      <c r="C54" s="141"/>
      <c r="E54" s="125"/>
      <c r="F54" s="125"/>
      <c r="G54" s="125"/>
    </row>
    <row r="55" spans="1:7" s="123" customFormat="1" x14ac:dyDescent="0.2">
      <c r="A55" s="128"/>
      <c r="B55" s="128"/>
      <c r="C55" s="141"/>
      <c r="E55" s="125"/>
      <c r="F55" s="125"/>
      <c r="G55" s="125"/>
    </row>
    <row r="56" spans="1:7" s="123" customFormat="1" x14ac:dyDescent="0.2">
      <c r="A56" s="128"/>
      <c r="B56" s="128"/>
      <c r="C56" s="141"/>
      <c r="E56" s="125"/>
      <c r="F56" s="125"/>
      <c r="G56" s="125"/>
    </row>
    <row r="57" spans="1:7" s="123" customFormat="1" x14ac:dyDescent="0.2">
      <c r="A57" s="128"/>
      <c r="B57" s="128"/>
      <c r="C57" s="141"/>
      <c r="E57" s="125"/>
      <c r="F57" s="125"/>
      <c r="G57" s="125"/>
    </row>
    <row r="58" spans="1:7" s="123" customFormat="1" x14ac:dyDescent="0.2">
      <c r="A58" s="128"/>
      <c r="B58" s="128"/>
      <c r="C58" s="141"/>
      <c r="E58" s="125"/>
      <c r="F58" s="125"/>
      <c r="G58" s="125"/>
    </row>
    <row r="59" spans="1:7" s="123" customFormat="1" x14ac:dyDescent="0.2">
      <c r="A59" s="128"/>
      <c r="B59" s="128"/>
      <c r="C59" s="141"/>
      <c r="E59" s="125"/>
      <c r="F59" s="125"/>
      <c r="G59" s="125"/>
    </row>
    <row r="60" spans="1:7" s="123" customFormat="1" x14ac:dyDescent="0.2">
      <c r="A60" s="128"/>
      <c r="B60" s="128"/>
      <c r="C60" s="141"/>
      <c r="E60" s="125"/>
      <c r="F60" s="125"/>
      <c r="G60" s="125"/>
    </row>
    <row r="61" spans="1:7" s="123" customFormat="1" x14ac:dyDescent="0.2">
      <c r="A61" s="128"/>
      <c r="B61" s="128"/>
      <c r="C61" s="141"/>
      <c r="E61" s="125"/>
      <c r="F61" s="125"/>
      <c r="G61" s="125"/>
    </row>
    <row r="62" spans="1:7" s="123" customFormat="1" x14ac:dyDescent="0.2">
      <c r="A62" s="128"/>
      <c r="B62" s="128"/>
      <c r="C62" s="141"/>
      <c r="E62" s="125"/>
      <c r="F62" s="125"/>
      <c r="G62" s="125"/>
    </row>
    <row r="63" spans="1:7" s="123" customFormat="1" x14ac:dyDescent="0.2">
      <c r="A63" s="128"/>
      <c r="B63" s="128"/>
      <c r="C63" s="141"/>
      <c r="E63" s="125"/>
      <c r="F63" s="125"/>
      <c r="G63" s="125"/>
    </row>
    <row r="64" spans="1:7" s="123" customFormat="1" x14ac:dyDescent="0.2">
      <c r="A64" s="128"/>
      <c r="B64" s="128"/>
      <c r="C64" s="141"/>
      <c r="E64" s="125"/>
      <c r="F64" s="125"/>
      <c r="G64" s="125"/>
    </row>
    <row r="65" spans="1:7" s="123" customFormat="1" x14ac:dyDescent="0.2">
      <c r="A65" s="128"/>
      <c r="B65" s="128"/>
      <c r="C65" s="141"/>
      <c r="E65" s="125"/>
      <c r="F65" s="125"/>
      <c r="G65" s="125"/>
    </row>
    <row r="66" spans="1:7" s="123" customFormat="1" x14ac:dyDescent="0.2">
      <c r="A66" s="128"/>
      <c r="B66" s="128"/>
      <c r="C66" s="141"/>
      <c r="E66" s="125"/>
      <c r="F66" s="125"/>
      <c r="G66" s="125"/>
    </row>
    <row r="67" spans="1:7" s="123" customFormat="1" x14ac:dyDescent="0.2">
      <c r="A67" s="128"/>
      <c r="B67" s="128"/>
      <c r="C67" s="141"/>
      <c r="E67" s="125"/>
      <c r="F67" s="125"/>
      <c r="G67" s="125"/>
    </row>
    <row r="68" spans="1:7" s="123" customFormat="1" x14ac:dyDescent="0.2">
      <c r="A68" s="128"/>
      <c r="B68" s="128"/>
      <c r="C68" s="141"/>
      <c r="E68" s="125"/>
      <c r="F68" s="125"/>
      <c r="G68" s="125"/>
    </row>
    <row r="69" spans="1:7" s="123" customFormat="1" x14ac:dyDescent="0.2">
      <c r="A69" s="128"/>
      <c r="B69" s="128"/>
      <c r="C69" s="141"/>
      <c r="E69" s="125"/>
      <c r="F69" s="125"/>
      <c r="G69" s="125"/>
    </row>
    <row r="70" spans="1:7" s="123" customFormat="1" x14ac:dyDescent="0.2">
      <c r="A70" s="128"/>
      <c r="B70" s="128"/>
      <c r="C70" s="141"/>
      <c r="E70" s="125"/>
      <c r="F70" s="125"/>
      <c r="G70" s="125"/>
    </row>
    <row r="71" spans="1:7" s="123" customFormat="1" x14ac:dyDescent="0.2">
      <c r="A71" s="128"/>
      <c r="B71" s="128"/>
      <c r="C71" s="141"/>
      <c r="E71" s="125"/>
      <c r="F71" s="125"/>
      <c r="G71" s="125"/>
    </row>
    <row r="72" spans="1:7" s="123" customFormat="1" x14ac:dyDescent="0.2">
      <c r="A72" s="128"/>
      <c r="B72" s="128"/>
      <c r="C72" s="141"/>
      <c r="E72" s="125"/>
      <c r="F72" s="125"/>
      <c r="G72" s="125"/>
    </row>
    <row r="73" spans="1:7" s="123" customFormat="1" x14ac:dyDescent="0.2">
      <c r="A73" s="128"/>
      <c r="B73" s="128"/>
      <c r="C73" s="141"/>
      <c r="E73" s="125"/>
      <c r="F73" s="125"/>
      <c r="G73" s="125"/>
    </row>
    <row r="74" spans="1:7" s="123" customFormat="1" x14ac:dyDescent="0.2">
      <c r="A74" s="128"/>
      <c r="B74" s="128"/>
      <c r="C74" s="141"/>
      <c r="E74" s="125"/>
      <c r="F74" s="125"/>
      <c r="G74" s="125"/>
    </row>
    <row r="75" spans="1:7" s="123" customFormat="1" x14ac:dyDescent="0.2">
      <c r="A75" s="128"/>
      <c r="B75" s="128"/>
      <c r="C75" s="141"/>
      <c r="E75" s="125"/>
      <c r="F75" s="125"/>
      <c r="G75" s="125"/>
    </row>
    <row r="76" spans="1:7" s="123" customFormat="1" x14ac:dyDescent="0.2">
      <c r="A76" s="128"/>
      <c r="B76" s="128"/>
      <c r="C76" s="141"/>
      <c r="E76" s="125"/>
      <c r="F76" s="125"/>
      <c r="G76" s="125"/>
    </row>
    <row r="77" spans="1:7" s="123" customFormat="1" x14ac:dyDescent="0.2">
      <c r="A77" s="128"/>
      <c r="B77" s="128"/>
      <c r="C77" s="141"/>
      <c r="E77" s="125"/>
      <c r="F77" s="125"/>
      <c r="G77" s="125"/>
    </row>
    <row r="78" spans="1:7" s="123" customFormat="1" x14ac:dyDescent="0.2">
      <c r="A78" s="128"/>
      <c r="B78" s="128"/>
      <c r="C78" s="141"/>
      <c r="E78" s="125"/>
      <c r="F78" s="125"/>
      <c r="G78" s="125"/>
    </row>
    <row r="79" spans="1:7" s="123" customFormat="1" x14ac:dyDescent="0.2">
      <c r="A79" s="128"/>
      <c r="B79" s="128"/>
      <c r="C79" s="141"/>
      <c r="E79" s="125"/>
      <c r="F79" s="125"/>
      <c r="G79" s="125"/>
    </row>
    <row r="80" spans="1:7" s="123" customFormat="1" x14ac:dyDescent="0.2">
      <c r="A80" s="128"/>
      <c r="B80" s="128"/>
      <c r="C80" s="141"/>
      <c r="E80" s="125"/>
      <c r="F80" s="125"/>
      <c r="G80" s="125"/>
    </row>
    <row r="81" spans="1:7" s="123" customFormat="1" x14ac:dyDescent="0.2">
      <c r="A81" s="128"/>
      <c r="B81" s="128"/>
      <c r="C81" s="141"/>
      <c r="E81" s="125"/>
      <c r="F81" s="125"/>
      <c r="G81" s="125"/>
    </row>
    <row r="82" spans="1:7" s="123" customFormat="1" x14ac:dyDescent="0.2">
      <c r="A82" s="128"/>
      <c r="B82" s="128"/>
      <c r="C82" s="141"/>
      <c r="E82" s="125"/>
      <c r="F82" s="125"/>
      <c r="G82" s="125"/>
    </row>
    <row r="83" spans="1:7" s="123" customFormat="1" x14ac:dyDescent="0.2">
      <c r="A83" s="128"/>
      <c r="B83" s="128"/>
      <c r="C83" s="141"/>
      <c r="E83" s="125"/>
      <c r="F83" s="125"/>
      <c r="G83" s="125"/>
    </row>
    <row r="84" spans="1:7" s="123" customFormat="1" x14ac:dyDescent="0.2">
      <c r="A84" s="128"/>
      <c r="B84" s="128"/>
      <c r="C84" s="141"/>
      <c r="E84" s="125"/>
      <c r="F84" s="125"/>
      <c r="G84" s="125"/>
    </row>
    <row r="85" spans="1:7" s="123" customFormat="1" x14ac:dyDescent="0.2">
      <c r="A85" s="128"/>
      <c r="B85" s="128"/>
      <c r="C85" s="141"/>
      <c r="E85" s="125"/>
      <c r="F85" s="125"/>
      <c r="G85" s="125"/>
    </row>
    <row r="86" spans="1:7" s="123" customFormat="1" x14ac:dyDescent="0.2">
      <c r="A86" s="128"/>
      <c r="B86" s="128"/>
      <c r="C86" s="141"/>
      <c r="E86" s="125"/>
      <c r="F86" s="125"/>
      <c r="G86" s="125"/>
    </row>
    <row r="87" spans="1:7" s="123" customFormat="1" x14ac:dyDescent="0.2">
      <c r="A87" s="128"/>
      <c r="B87" s="128"/>
      <c r="C87" s="141"/>
      <c r="E87" s="125"/>
      <c r="F87" s="125"/>
      <c r="G87" s="125"/>
    </row>
    <row r="88" spans="1:7" s="123" customFormat="1" x14ac:dyDescent="0.2">
      <c r="A88" s="128"/>
      <c r="B88" s="128"/>
      <c r="C88" s="141"/>
      <c r="E88" s="125"/>
      <c r="F88" s="125"/>
      <c r="G88" s="125"/>
    </row>
    <row r="89" spans="1:7" s="123" customFormat="1" x14ac:dyDescent="0.2">
      <c r="A89" s="128"/>
      <c r="B89" s="128"/>
      <c r="C89" s="141"/>
      <c r="E89" s="125"/>
      <c r="F89" s="125"/>
      <c r="G89" s="125"/>
    </row>
    <row r="90" spans="1:7" s="123" customFormat="1" x14ac:dyDescent="0.2">
      <c r="A90" s="128"/>
      <c r="B90" s="128"/>
      <c r="C90" s="141"/>
      <c r="E90" s="125"/>
      <c r="F90" s="125"/>
      <c r="G90" s="125"/>
    </row>
    <row r="91" spans="1:7" s="123" customFormat="1" x14ac:dyDescent="0.2">
      <c r="A91" s="128"/>
      <c r="B91" s="128"/>
      <c r="C91" s="141"/>
      <c r="E91" s="125"/>
      <c r="F91" s="125"/>
      <c r="G91" s="125"/>
    </row>
    <row r="92" spans="1:7" s="123" customFormat="1" x14ac:dyDescent="0.2">
      <c r="A92" s="128"/>
      <c r="B92" s="128"/>
      <c r="C92" s="141"/>
      <c r="E92" s="125"/>
      <c r="F92" s="125"/>
      <c r="G92" s="125"/>
    </row>
    <row r="93" spans="1:7" s="123" customFormat="1" x14ac:dyDescent="0.2">
      <c r="A93" s="128"/>
      <c r="B93" s="128"/>
      <c r="C93" s="141"/>
      <c r="E93" s="125"/>
      <c r="F93" s="125"/>
      <c r="G93" s="125"/>
    </row>
    <row r="94" spans="1:7" s="123" customFormat="1" x14ac:dyDescent="0.2">
      <c r="A94" s="128"/>
      <c r="B94" s="128"/>
      <c r="C94" s="141"/>
      <c r="E94" s="125"/>
      <c r="F94" s="125"/>
      <c r="G94" s="125"/>
    </row>
    <row r="95" spans="1:7" s="123" customFormat="1" x14ac:dyDescent="0.2">
      <c r="A95" s="128"/>
      <c r="B95" s="128"/>
      <c r="C95" s="141"/>
      <c r="E95" s="125"/>
      <c r="F95" s="125"/>
      <c r="G95" s="125"/>
    </row>
    <row r="96" spans="1:7" s="123" customFormat="1" x14ac:dyDescent="0.2">
      <c r="A96" s="128"/>
      <c r="B96" s="128"/>
      <c r="C96" s="141"/>
      <c r="E96" s="125"/>
      <c r="F96" s="125"/>
      <c r="G96" s="125"/>
    </row>
    <row r="97" spans="1:7" s="123" customFormat="1" x14ac:dyDescent="0.2">
      <c r="A97" s="128"/>
      <c r="B97" s="128"/>
      <c r="C97" s="141"/>
      <c r="E97" s="125"/>
      <c r="F97" s="125"/>
      <c r="G97" s="125"/>
    </row>
    <row r="98" spans="1:7" s="123" customFormat="1" x14ac:dyDescent="0.2">
      <c r="A98" s="128"/>
      <c r="B98" s="128"/>
      <c r="C98" s="141"/>
      <c r="E98" s="125"/>
      <c r="F98" s="125"/>
      <c r="G98" s="125"/>
    </row>
    <row r="99" spans="1:7" s="123" customFormat="1" x14ac:dyDescent="0.2">
      <c r="A99" s="128"/>
      <c r="B99" s="128"/>
      <c r="C99" s="141"/>
      <c r="E99" s="125"/>
      <c r="F99" s="125"/>
      <c r="G99" s="125"/>
    </row>
    <row r="100" spans="1:7" s="123" customFormat="1" x14ac:dyDescent="0.2">
      <c r="A100" s="128"/>
      <c r="B100" s="128"/>
      <c r="C100" s="141"/>
      <c r="E100" s="125"/>
      <c r="F100" s="125"/>
      <c r="G100" s="125"/>
    </row>
    <row r="101" spans="1:7" s="123" customFormat="1" x14ac:dyDescent="0.2">
      <c r="A101" s="128"/>
      <c r="B101" s="128"/>
      <c r="C101" s="141"/>
      <c r="E101" s="125"/>
      <c r="F101" s="125"/>
      <c r="G101" s="125"/>
    </row>
    <row r="102" spans="1:7" s="123" customFormat="1" x14ac:dyDescent="0.2">
      <c r="A102" s="128"/>
      <c r="B102" s="128"/>
      <c r="C102" s="141"/>
      <c r="E102" s="125"/>
      <c r="F102" s="125"/>
      <c r="G102" s="125"/>
    </row>
    <row r="103" spans="1:7" s="123" customFormat="1" x14ac:dyDescent="0.2">
      <c r="A103" s="128"/>
      <c r="B103" s="128"/>
      <c r="C103" s="141"/>
      <c r="E103" s="125"/>
      <c r="F103" s="125"/>
      <c r="G103" s="125"/>
    </row>
    <row r="104" spans="1:7" s="123" customFormat="1" x14ac:dyDescent="0.2">
      <c r="A104" s="128"/>
      <c r="B104" s="128"/>
      <c r="C104" s="141"/>
      <c r="E104" s="125"/>
      <c r="F104" s="125"/>
      <c r="G104" s="125"/>
    </row>
    <row r="105" spans="1:7" s="123" customFormat="1" x14ac:dyDescent="0.2">
      <c r="A105" s="128"/>
      <c r="B105" s="128"/>
      <c r="C105" s="141"/>
      <c r="E105" s="125"/>
      <c r="F105" s="125"/>
      <c r="G105" s="125"/>
    </row>
    <row r="106" spans="1:7" s="123" customFormat="1" x14ac:dyDescent="0.2">
      <c r="A106" s="128"/>
      <c r="B106" s="128"/>
      <c r="C106" s="141"/>
      <c r="E106" s="125"/>
      <c r="F106" s="125"/>
      <c r="G106" s="125"/>
    </row>
    <row r="107" spans="1:7" s="123" customFormat="1" x14ac:dyDescent="0.2">
      <c r="A107" s="128"/>
      <c r="B107" s="128"/>
      <c r="C107" s="141"/>
      <c r="E107" s="125"/>
      <c r="F107" s="125"/>
      <c r="G107" s="125"/>
    </row>
    <row r="108" spans="1:7" s="123" customFormat="1" x14ac:dyDescent="0.2">
      <c r="A108" s="128"/>
      <c r="B108" s="128"/>
      <c r="C108" s="141"/>
      <c r="E108" s="125"/>
      <c r="F108" s="125"/>
      <c r="G108" s="125"/>
    </row>
    <row r="109" spans="1:7" s="123" customFormat="1" x14ac:dyDescent="0.2">
      <c r="A109" s="128"/>
      <c r="B109" s="128"/>
      <c r="C109" s="141"/>
      <c r="E109" s="125"/>
      <c r="F109" s="125"/>
      <c r="G109" s="125"/>
    </row>
    <row r="110" spans="1:7" s="123" customFormat="1" x14ac:dyDescent="0.2">
      <c r="A110" s="128"/>
      <c r="B110" s="128"/>
      <c r="C110" s="141"/>
      <c r="E110" s="125"/>
      <c r="F110" s="125"/>
      <c r="G110" s="125"/>
    </row>
    <row r="111" spans="1:7" s="123" customFormat="1" x14ac:dyDescent="0.2">
      <c r="A111" s="128"/>
      <c r="B111" s="128"/>
      <c r="C111" s="141"/>
      <c r="E111" s="125"/>
      <c r="F111" s="125"/>
      <c r="G111" s="125"/>
    </row>
    <row r="112" spans="1:7" s="123" customFormat="1" x14ac:dyDescent="0.2">
      <c r="A112" s="128"/>
      <c r="B112" s="128"/>
      <c r="C112" s="141"/>
      <c r="E112" s="125"/>
      <c r="F112" s="125"/>
      <c r="G112" s="125"/>
    </row>
    <row r="113" spans="1:7" s="123" customFormat="1" x14ac:dyDescent="0.2">
      <c r="A113" s="128"/>
      <c r="B113" s="128"/>
      <c r="C113" s="141"/>
      <c r="E113" s="125"/>
      <c r="F113" s="125"/>
      <c r="G113" s="125"/>
    </row>
    <row r="114" spans="1:7" s="123" customFormat="1" x14ac:dyDescent="0.2">
      <c r="A114" s="128"/>
      <c r="B114" s="128"/>
      <c r="C114" s="141"/>
      <c r="E114" s="125"/>
      <c r="F114" s="125"/>
      <c r="G114" s="125"/>
    </row>
    <row r="115" spans="1:7" s="123" customFormat="1" x14ac:dyDescent="0.2">
      <c r="A115" s="128"/>
      <c r="B115" s="128"/>
      <c r="C115" s="141"/>
      <c r="E115" s="125"/>
      <c r="F115" s="125"/>
      <c r="G115" s="125"/>
    </row>
    <row r="116" spans="1:7" s="123" customFormat="1" x14ac:dyDescent="0.2">
      <c r="A116" s="128"/>
      <c r="B116" s="128"/>
      <c r="C116" s="141"/>
      <c r="E116" s="125"/>
      <c r="F116" s="125"/>
      <c r="G116" s="125"/>
    </row>
    <row r="117" spans="1:7" s="123" customFormat="1" x14ac:dyDescent="0.2">
      <c r="A117" s="128"/>
      <c r="B117" s="128"/>
      <c r="C117" s="141"/>
      <c r="E117" s="125"/>
      <c r="F117" s="125"/>
      <c r="G117" s="125"/>
    </row>
    <row r="118" spans="1:7" s="123" customFormat="1" x14ac:dyDescent="0.2">
      <c r="A118" s="128"/>
      <c r="B118" s="128"/>
      <c r="C118" s="141"/>
      <c r="E118" s="125"/>
      <c r="F118" s="125"/>
      <c r="G118" s="125"/>
    </row>
    <row r="119" spans="1:7" s="123" customFormat="1" x14ac:dyDescent="0.2">
      <c r="A119" s="128"/>
      <c r="B119" s="128"/>
      <c r="C119" s="141"/>
      <c r="E119" s="125"/>
      <c r="F119" s="125"/>
      <c r="G119" s="125"/>
    </row>
    <row r="120" spans="1:7" s="123" customFormat="1" x14ac:dyDescent="0.2">
      <c r="A120" s="128"/>
      <c r="B120" s="128"/>
      <c r="C120" s="141"/>
      <c r="E120" s="125"/>
      <c r="F120" s="125"/>
      <c r="G120" s="125"/>
    </row>
    <row r="121" spans="1:7" s="123" customFormat="1" x14ac:dyDescent="0.2">
      <c r="A121" s="128"/>
      <c r="B121" s="128"/>
      <c r="C121" s="141"/>
      <c r="E121" s="125"/>
      <c r="F121" s="125"/>
      <c r="G121" s="125"/>
    </row>
    <row r="122" spans="1:7" s="123" customFormat="1" x14ac:dyDescent="0.2">
      <c r="A122" s="128"/>
      <c r="B122" s="128"/>
      <c r="C122" s="141"/>
      <c r="E122" s="125"/>
      <c r="F122" s="125"/>
      <c r="G122" s="125"/>
    </row>
    <row r="123" spans="1:7" s="123" customFormat="1" x14ac:dyDescent="0.2">
      <c r="A123" s="128"/>
      <c r="B123" s="128"/>
      <c r="C123" s="141"/>
      <c r="E123" s="125"/>
      <c r="F123" s="125"/>
      <c r="G123" s="125"/>
    </row>
    <row r="124" spans="1:7" s="123" customFormat="1" x14ac:dyDescent="0.2">
      <c r="A124" s="128"/>
      <c r="B124" s="128"/>
      <c r="C124" s="141"/>
      <c r="E124" s="125"/>
      <c r="F124" s="125"/>
      <c r="G124" s="125"/>
    </row>
    <row r="125" spans="1:7" s="123" customFormat="1" x14ac:dyDescent="0.2">
      <c r="A125" s="128"/>
      <c r="B125" s="128"/>
      <c r="C125" s="141"/>
      <c r="E125" s="125"/>
      <c r="F125" s="125"/>
      <c r="G125" s="125"/>
    </row>
    <row r="126" spans="1:7" s="123" customFormat="1" x14ac:dyDescent="0.2">
      <c r="A126" s="128"/>
      <c r="B126" s="128"/>
      <c r="C126" s="141"/>
      <c r="E126" s="125"/>
      <c r="F126" s="125"/>
      <c r="G126" s="125"/>
    </row>
    <row r="127" spans="1:7" s="123" customFormat="1" x14ac:dyDescent="0.2">
      <c r="A127" s="128"/>
      <c r="B127" s="128"/>
      <c r="C127" s="141"/>
      <c r="E127" s="125"/>
      <c r="F127" s="125"/>
      <c r="G127" s="125"/>
    </row>
    <row r="128" spans="1:7" s="123" customFormat="1" x14ac:dyDescent="0.2">
      <c r="A128" s="128"/>
      <c r="B128" s="128"/>
      <c r="C128" s="141"/>
      <c r="E128" s="125"/>
      <c r="F128" s="125"/>
      <c r="G128" s="125"/>
    </row>
    <row r="129" spans="1:7" s="123" customFormat="1" x14ac:dyDescent="0.2">
      <c r="A129" s="128"/>
      <c r="B129" s="128"/>
      <c r="C129" s="141"/>
      <c r="E129" s="125"/>
      <c r="F129" s="125"/>
      <c r="G129" s="125"/>
    </row>
    <row r="130" spans="1:7" s="123" customFormat="1" x14ac:dyDescent="0.2">
      <c r="A130" s="128"/>
      <c r="B130" s="128"/>
      <c r="C130" s="141"/>
      <c r="E130" s="125"/>
      <c r="F130" s="125"/>
      <c r="G130" s="125"/>
    </row>
    <row r="131" spans="1:7" s="123" customFormat="1" x14ac:dyDescent="0.2">
      <c r="A131" s="128"/>
      <c r="B131" s="128"/>
      <c r="C131" s="141"/>
      <c r="E131" s="125"/>
      <c r="F131" s="125"/>
      <c r="G131" s="125"/>
    </row>
    <row r="132" spans="1:7" s="123" customFormat="1" x14ac:dyDescent="0.2">
      <c r="A132" s="128"/>
      <c r="B132" s="128"/>
      <c r="C132" s="141"/>
      <c r="E132" s="125"/>
      <c r="F132" s="125"/>
      <c r="G132" s="125"/>
    </row>
    <row r="133" spans="1:7" s="123" customFormat="1" x14ac:dyDescent="0.2">
      <c r="A133" s="128"/>
      <c r="B133" s="128"/>
      <c r="C133" s="141"/>
      <c r="E133" s="125"/>
      <c r="F133" s="125"/>
      <c r="G133" s="125"/>
    </row>
    <row r="134" spans="1:7" s="123" customFormat="1" x14ac:dyDescent="0.2">
      <c r="A134" s="128"/>
      <c r="B134" s="128"/>
      <c r="C134" s="141"/>
      <c r="E134" s="125"/>
      <c r="F134" s="125"/>
      <c r="G134" s="125"/>
    </row>
    <row r="135" spans="1:7" s="123" customFormat="1" x14ac:dyDescent="0.2">
      <c r="A135" s="128"/>
      <c r="B135" s="128"/>
      <c r="C135" s="141"/>
      <c r="E135" s="125"/>
      <c r="F135" s="125"/>
      <c r="G135" s="125"/>
    </row>
    <row r="136" spans="1:7" s="123" customFormat="1" x14ac:dyDescent="0.2">
      <c r="A136" s="128"/>
      <c r="B136" s="128"/>
      <c r="C136" s="141"/>
      <c r="E136" s="125"/>
      <c r="F136" s="125"/>
      <c r="G136" s="125"/>
    </row>
    <row r="137" spans="1:7" s="123" customFormat="1" x14ac:dyDescent="0.2">
      <c r="A137" s="128"/>
      <c r="B137" s="128"/>
      <c r="C137" s="141"/>
      <c r="E137" s="125"/>
      <c r="F137" s="125"/>
      <c r="G137" s="125"/>
    </row>
    <row r="138" spans="1:7" s="123" customFormat="1" x14ac:dyDescent="0.2">
      <c r="A138" s="128"/>
      <c r="B138" s="128"/>
      <c r="C138" s="141"/>
      <c r="E138" s="125"/>
      <c r="F138" s="125"/>
      <c r="G138" s="125"/>
    </row>
    <row r="139" spans="1:7" s="123" customFormat="1" x14ac:dyDescent="0.2">
      <c r="A139" s="128"/>
      <c r="B139" s="128"/>
      <c r="C139" s="141"/>
      <c r="E139" s="125"/>
      <c r="F139" s="125"/>
      <c r="G139" s="125"/>
    </row>
    <row r="140" spans="1:7" s="123" customFormat="1" x14ac:dyDescent="0.2">
      <c r="A140" s="128"/>
      <c r="B140" s="128"/>
      <c r="C140" s="141"/>
      <c r="E140" s="125"/>
      <c r="F140" s="125"/>
      <c r="G140" s="125"/>
    </row>
    <row r="141" spans="1:7" s="123" customFormat="1" x14ac:dyDescent="0.2">
      <c r="A141" s="128"/>
      <c r="B141" s="128"/>
      <c r="C141" s="141"/>
      <c r="E141" s="125"/>
      <c r="F141" s="125"/>
      <c r="G141" s="125"/>
    </row>
    <row r="142" spans="1:7" s="123" customFormat="1" x14ac:dyDescent="0.2">
      <c r="A142" s="128"/>
      <c r="B142" s="128"/>
      <c r="C142" s="141"/>
      <c r="E142" s="125"/>
      <c r="F142" s="125"/>
      <c r="G142" s="125"/>
    </row>
    <row r="143" spans="1:7" s="123" customFormat="1" x14ac:dyDescent="0.2">
      <c r="A143" s="128"/>
      <c r="B143" s="128"/>
      <c r="C143" s="141"/>
      <c r="E143" s="125"/>
      <c r="F143" s="125"/>
      <c r="G143" s="125"/>
    </row>
    <row r="144" spans="1:7" s="123" customFormat="1" x14ac:dyDescent="0.2">
      <c r="A144" s="128"/>
      <c r="B144" s="128"/>
      <c r="C144" s="141"/>
      <c r="E144" s="125"/>
      <c r="F144" s="125"/>
      <c r="G144" s="125"/>
    </row>
    <row r="145" spans="1:7" s="123" customFormat="1" x14ac:dyDescent="0.2">
      <c r="A145" s="128"/>
      <c r="B145" s="128"/>
      <c r="C145" s="141"/>
      <c r="E145" s="125"/>
      <c r="F145" s="125"/>
      <c r="G145" s="125"/>
    </row>
    <row r="146" spans="1:7" s="123" customFormat="1" x14ac:dyDescent="0.2">
      <c r="A146" s="128"/>
      <c r="B146" s="128"/>
      <c r="C146" s="141"/>
      <c r="E146" s="125"/>
      <c r="F146" s="125"/>
      <c r="G146" s="125"/>
    </row>
    <row r="147" spans="1:7" s="123" customFormat="1" x14ac:dyDescent="0.2">
      <c r="A147" s="128"/>
      <c r="B147" s="128"/>
      <c r="C147" s="141"/>
      <c r="E147" s="125"/>
      <c r="F147" s="125"/>
      <c r="G147" s="125"/>
    </row>
    <row r="148" spans="1:7" s="123" customFormat="1" x14ac:dyDescent="0.2">
      <c r="A148" s="128"/>
      <c r="B148" s="128"/>
      <c r="C148" s="141"/>
      <c r="E148" s="125"/>
      <c r="F148" s="125"/>
      <c r="G148" s="125"/>
    </row>
    <row r="149" spans="1:7" s="123" customFormat="1" x14ac:dyDescent="0.2">
      <c r="A149" s="128"/>
      <c r="B149" s="128"/>
      <c r="C149" s="141"/>
      <c r="E149" s="125"/>
      <c r="F149" s="125"/>
      <c r="G149" s="125"/>
    </row>
    <row r="150" spans="1:7" s="123" customFormat="1" x14ac:dyDescent="0.2">
      <c r="A150" s="128"/>
      <c r="B150" s="128"/>
      <c r="C150" s="141"/>
      <c r="E150" s="125"/>
      <c r="F150" s="125"/>
      <c r="G150" s="125"/>
    </row>
    <row r="151" spans="1:7" s="123" customFormat="1" x14ac:dyDescent="0.2">
      <c r="A151" s="128"/>
      <c r="B151" s="128"/>
      <c r="C151" s="141"/>
      <c r="E151" s="125"/>
      <c r="F151" s="125"/>
      <c r="G151" s="125"/>
    </row>
    <row r="152" spans="1:7" s="123" customFormat="1" x14ac:dyDescent="0.2">
      <c r="A152" s="128"/>
      <c r="B152" s="128"/>
      <c r="C152" s="141"/>
      <c r="E152" s="125"/>
      <c r="F152" s="125"/>
      <c r="G152" s="125"/>
    </row>
    <row r="153" spans="1:7" s="123" customFormat="1" x14ac:dyDescent="0.2">
      <c r="A153" s="128"/>
      <c r="B153" s="128"/>
      <c r="C153" s="141"/>
      <c r="E153" s="125"/>
      <c r="F153" s="125"/>
      <c r="G153" s="125"/>
    </row>
    <row r="154" spans="1:7" s="123" customFormat="1" x14ac:dyDescent="0.2">
      <c r="A154" s="128"/>
      <c r="B154" s="128"/>
      <c r="C154" s="141"/>
      <c r="E154" s="125"/>
      <c r="F154" s="125"/>
      <c r="G154" s="125"/>
    </row>
    <row r="155" spans="1:7" s="123" customFormat="1" x14ac:dyDescent="0.2">
      <c r="A155" s="128"/>
      <c r="B155" s="128"/>
      <c r="C155" s="141"/>
      <c r="E155" s="125"/>
      <c r="F155" s="125"/>
      <c r="G155" s="125"/>
    </row>
    <row r="156" spans="1:7" s="123" customFormat="1" x14ac:dyDescent="0.2">
      <c r="A156" s="128"/>
      <c r="B156" s="128"/>
      <c r="C156" s="141"/>
      <c r="E156" s="125"/>
      <c r="F156" s="125"/>
      <c r="G156" s="125"/>
    </row>
    <row r="157" spans="1:7" s="123" customFormat="1" x14ac:dyDescent="0.2">
      <c r="A157" s="128"/>
      <c r="B157" s="128"/>
      <c r="C157" s="141"/>
      <c r="E157" s="125"/>
      <c r="F157" s="125"/>
      <c r="G157" s="125"/>
    </row>
    <row r="158" spans="1:7" s="123" customFormat="1" x14ac:dyDescent="0.2">
      <c r="A158" s="128"/>
      <c r="B158" s="128"/>
      <c r="C158" s="141"/>
      <c r="E158" s="125"/>
      <c r="F158" s="125"/>
      <c r="G158" s="125"/>
    </row>
    <row r="159" spans="1:7" s="123" customFormat="1" x14ac:dyDescent="0.2">
      <c r="A159" s="128"/>
      <c r="B159" s="128"/>
      <c r="C159" s="141"/>
      <c r="E159" s="125"/>
      <c r="F159" s="125"/>
      <c r="G159" s="125"/>
    </row>
    <row r="160" spans="1:7" s="123" customFormat="1" x14ac:dyDescent="0.2">
      <c r="A160" s="128"/>
      <c r="B160" s="128"/>
      <c r="C160" s="141"/>
      <c r="E160" s="125"/>
      <c r="F160" s="125"/>
      <c r="G160" s="125"/>
    </row>
    <row r="161" spans="1:7" s="123" customFormat="1" x14ac:dyDescent="0.2">
      <c r="A161" s="128"/>
      <c r="B161" s="128"/>
      <c r="C161" s="141"/>
      <c r="E161" s="125"/>
      <c r="F161" s="125"/>
      <c r="G161" s="125"/>
    </row>
    <row r="162" spans="1:7" s="123" customFormat="1" x14ac:dyDescent="0.2">
      <c r="A162" s="128"/>
      <c r="B162" s="128"/>
      <c r="C162" s="141"/>
      <c r="E162" s="125"/>
      <c r="F162" s="125"/>
      <c r="G162" s="125"/>
    </row>
    <row r="163" spans="1:7" s="123" customFormat="1" x14ac:dyDescent="0.2">
      <c r="A163" s="128"/>
      <c r="B163" s="128"/>
      <c r="C163" s="141"/>
      <c r="E163" s="125"/>
      <c r="F163" s="125"/>
      <c r="G163" s="125"/>
    </row>
    <row r="164" spans="1:7" s="123" customFormat="1" x14ac:dyDescent="0.2">
      <c r="A164" s="128"/>
      <c r="B164" s="128"/>
      <c r="C164" s="141"/>
      <c r="E164" s="125"/>
      <c r="F164" s="125"/>
      <c r="G164" s="125"/>
    </row>
    <row r="165" spans="1:7" s="123" customFormat="1" x14ac:dyDescent="0.2">
      <c r="A165" s="128"/>
      <c r="B165" s="128"/>
      <c r="C165" s="141"/>
      <c r="E165" s="125"/>
      <c r="F165" s="125"/>
      <c r="G165" s="125"/>
    </row>
    <row r="166" spans="1:7" s="123" customFormat="1" x14ac:dyDescent="0.2">
      <c r="A166" s="128"/>
      <c r="B166" s="128"/>
      <c r="C166" s="141"/>
      <c r="E166" s="125"/>
      <c r="F166" s="125"/>
      <c r="G166" s="125"/>
    </row>
    <row r="167" spans="1:7" s="123" customFormat="1" x14ac:dyDescent="0.2">
      <c r="A167" s="128"/>
      <c r="B167" s="128"/>
      <c r="C167" s="141"/>
      <c r="E167" s="125"/>
      <c r="F167" s="125"/>
      <c r="G167" s="125"/>
    </row>
    <row r="168" spans="1:7" s="123" customFormat="1" x14ac:dyDescent="0.2">
      <c r="A168" s="128"/>
      <c r="B168" s="128"/>
      <c r="C168" s="141"/>
      <c r="E168" s="125"/>
      <c r="F168" s="125"/>
      <c r="G168" s="125"/>
    </row>
    <row r="169" spans="1:7" s="123" customFormat="1" x14ac:dyDescent="0.2">
      <c r="A169" s="128"/>
      <c r="B169" s="128"/>
      <c r="C169" s="141"/>
      <c r="E169" s="125"/>
      <c r="F169" s="125"/>
      <c r="G169" s="125"/>
    </row>
    <row r="170" spans="1:7" s="123" customFormat="1" x14ac:dyDescent="0.2">
      <c r="A170" s="128"/>
      <c r="B170" s="128"/>
      <c r="C170" s="141"/>
      <c r="E170" s="125"/>
      <c r="F170" s="125"/>
      <c r="G170" s="125"/>
    </row>
    <row r="171" spans="1:7" s="123" customFormat="1" x14ac:dyDescent="0.2">
      <c r="A171" s="128"/>
      <c r="B171" s="128"/>
      <c r="C171" s="141"/>
      <c r="E171" s="125"/>
      <c r="F171" s="125"/>
      <c r="G171" s="125"/>
    </row>
    <row r="172" spans="1:7" s="123" customFormat="1" x14ac:dyDescent="0.2">
      <c r="A172" s="128"/>
      <c r="B172" s="128"/>
      <c r="C172" s="141"/>
      <c r="E172" s="125"/>
      <c r="F172" s="125"/>
      <c r="G172" s="125"/>
    </row>
    <row r="173" spans="1:7" s="123" customFormat="1" x14ac:dyDescent="0.2">
      <c r="A173" s="128"/>
      <c r="B173" s="128"/>
      <c r="C173" s="141"/>
      <c r="E173" s="125"/>
      <c r="F173" s="125"/>
      <c r="G173" s="125"/>
    </row>
    <row r="174" spans="1:7" s="123" customFormat="1" x14ac:dyDescent="0.2">
      <c r="A174" s="128"/>
      <c r="B174" s="128"/>
      <c r="C174" s="141"/>
      <c r="E174" s="125"/>
      <c r="F174" s="125"/>
      <c r="G174" s="125"/>
    </row>
    <row r="175" spans="1:7" s="123" customFormat="1" x14ac:dyDescent="0.2">
      <c r="A175" s="128"/>
      <c r="B175" s="128"/>
      <c r="C175" s="141"/>
      <c r="E175" s="125"/>
      <c r="F175" s="125"/>
      <c r="G175" s="125"/>
    </row>
    <row r="176" spans="1:7" s="123" customFormat="1" x14ac:dyDescent="0.2">
      <c r="A176" s="128"/>
      <c r="B176" s="128"/>
      <c r="C176" s="141"/>
      <c r="E176" s="125"/>
      <c r="F176" s="125"/>
      <c r="G176" s="125"/>
    </row>
    <row r="177" spans="1:7" s="123" customFormat="1" x14ac:dyDescent="0.2">
      <c r="A177" s="128"/>
      <c r="B177" s="128"/>
      <c r="C177" s="141"/>
      <c r="E177" s="125"/>
      <c r="F177" s="125"/>
      <c r="G177" s="125"/>
    </row>
    <row r="178" spans="1:7" s="123" customFormat="1" x14ac:dyDescent="0.2">
      <c r="A178" s="128"/>
      <c r="B178" s="128"/>
      <c r="C178" s="141"/>
      <c r="E178" s="125"/>
      <c r="F178" s="125"/>
      <c r="G178" s="125"/>
    </row>
    <row r="179" spans="1:7" s="123" customFormat="1" x14ac:dyDescent="0.2">
      <c r="A179" s="128"/>
      <c r="B179" s="128"/>
      <c r="C179" s="141"/>
      <c r="E179" s="125"/>
      <c r="F179" s="125"/>
      <c r="G179" s="125"/>
    </row>
    <row r="180" spans="1:7" s="123" customFormat="1" x14ac:dyDescent="0.2">
      <c r="A180" s="128"/>
      <c r="B180" s="128"/>
      <c r="C180" s="141"/>
      <c r="E180" s="125"/>
      <c r="F180" s="125"/>
      <c r="G180" s="125"/>
    </row>
    <row r="181" spans="1:7" s="123" customFormat="1" x14ac:dyDescent="0.2">
      <c r="A181" s="128"/>
      <c r="B181" s="128"/>
      <c r="C181" s="141"/>
      <c r="E181" s="125"/>
      <c r="F181" s="125"/>
      <c r="G181" s="125"/>
    </row>
    <row r="182" spans="1:7" s="123" customFormat="1" x14ac:dyDescent="0.2">
      <c r="A182" s="128"/>
      <c r="B182" s="128"/>
      <c r="C182" s="141"/>
      <c r="E182" s="125"/>
      <c r="F182" s="125"/>
      <c r="G182" s="125"/>
    </row>
    <row r="183" spans="1:7" s="123" customFormat="1" x14ac:dyDescent="0.2">
      <c r="A183" s="128"/>
      <c r="B183" s="128"/>
      <c r="C183" s="141"/>
      <c r="E183" s="125"/>
      <c r="F183" s="125"/>
      <c r="G183" s="125"/>
    </row>
    <row r="184" spans="1:7" s="123" customFormat="1" x14ac:dyDescent="0.2">
      <c r="A184" s="128"/>
      <c r="B184" s="128"/>
      <c r="C184" s="141"/>
      <c r="E184" s="125"/>
      <c r="F184" s="125"/>
      <c r="G184" s="125"/>
    </row>
    <row r="185" spans="1:7" s="123" customFormat="1" x14ac:dyDescent="0.2">
      <c r="A185" s="128"/>
      <c r="B185" s="128"/>
      <c r="C185" s="141"/>
      <c r="E185" s="125"/>
      <c r="F185" s="125"/>
      <c r="G185" s="125"/>
    </row>
    <row r="186" spans="1:7" s="123" customFormat="1" x14ac:dyDescent="0.2">
      <c r="A186" s="128"/>
      <c r="B186" s="128"/>
      <c r="C186" s="141"/>
      <c r="E186" s="125"/>
      <c r="F186" s="125"/>
      <c r="G186" s="125"/>
    </row>
    <row r="187" spans="1:7" s="123" customFormat="1" x14ac:dyDescent="0.2">
      <c r="A187" s="128"/>
      <c r="B187" s="128"/>
      <c r="C187" s="141"/>
      <c r="E187" s="125"/>
      <c r="F187" s="125"/>
      <c r="G187" s="125"/>
    </row>
    <row r="188" spans="1:7" s="123" customFormat="1" x14ac:dyDescent="0.2">
      <c r="A188" s="128"/>
      <c r="B188" s="128"/>
      <c r="C188" s="141"/>
      <c r="E188" s="125"/>
      <c r="F188" s="125"/>
      <c r="G188" s="125"/>
    </row>
    <row r="189" spans="1:7" s="123" customFormat="1" x14ac:dyDescent="0.2">
      <c r="A189" s="128"/>
      <c r="B189" s="128"/>
      <c r="C189" s="141"/>
      <c r="E189" s="125"/>
      <c r="F189" s="125"/>
      <c r="G189" s="125"/>
    </row>
    <row r="190" spans="1:7" s="123" customFormat="1" x14ac:dyDescent="0.2">
      <c r="A190" s="128"/>
      <c r="B190" s="128"/>
      <c r="C190" s="141"/>
      <c r="E190" s="125"/>
      <c r="F190" s="125"/>
      <c r="G190" s="125"/>
    </row>
    <row r="191" spans="1:7" s="123" customFormat="1" x14ac:dyDescent="0.2">
      <c r="A191" s="128"/>
      <c r="B191" s="128"/>
      <c r="C191" s="141"/>
      <c r="E191" s="125"/>
      <c r="F191" s="125"/>
      <c r="G191" s="125"/>
    </row>
    <row r="192" spans="1:7" s="123" customFormat="1" x14ac:dyDescent="0.2">
      <c r="A192" s="128"/>
      <c r="B192" s="128"/>
      <c r="C192" s="141"/>
      <c r="E192" s="125"/>
      <c r="F192" s="125"/>
      <c r="G192" s="125"/>
    </row>
    <row r="193" spans="1:7" s="123" customFormat="1" x14ac:dyDescent="0.2">
      <c r="A193" s="128"/>
      <c r="B193" s="128"/>
      <c r="C193" s="141"/>
      <c r="E193" s="125"/>
      <c r="F193" s="125"/>
      <c r="G193" s="125"/>
    </row>
    <row r="194" spans="1:7" s="123" customFormat="1" x14ac:dyDescent="0.2">
      <c r="A194" s="128"/>
      <c r="B194" s="128"/>
      <c r="C194" s="141"/>
      <c r="E194" s="125"/>
      <c r="F194" s="125"/>
      <c r="G194" s="125"/>
    </row>
    <row r="195" spans="1:7" s="123" customFormat="1" x14ac:dyDescent="0.2">
      <c r="A195" s="128"/>
      <c r="B195" s="128"/>
      <c r="C195" s="141"/>
      <c r="E195" s="125"/>
      <c r="F195" s="125"/>
      <c r="G195" s="125"/>
    </row>
    <row r="196" spans="1:7" s="123" customFormat="1" x14ac:dyDescent="0.2">
      <c r="A196" s="128"/>
      <c r="B196" s="128"/>
      <c r="C196" s="141"/>
      <c r="E196" s="125"/>
      <c r="F196" s="125"/>
      <c r="G196" s="125"/>
    </row>
    <row r="197" spans="1:7" s="123" customFormat="1" x14ac:dyDescent="0.2">
      <c r="A197" s="128"/>
      <c r="B197" s="128"/>
      <c r="C197" s="141"/>
      <c r="E197" s="125"/>
      <c r="F197" s="125"/>
      <c r="G197" s="125"/>
    </row>
  </sheetData>
  <mergeCells count="2">
    <mergeCell ref="A2:G2"/>
    <mergeCell ref="A1:G1"/>
  </mergeCells>
  <printOptions horizontalCentered="1"/>
  <pageMargins left="0.7" right="0.7" top="0.75" bottom="0.75" header="0.3" footer="0.3"/>
  <pageSetup paperSize="9" scale="71" firstPageNumber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showWhiteSpace="0" zoomScaleNormal="100" zoomScaleSheetLayoutView="80" workbookViewId="0">
      <selection activeCell="E3" sqref="E3"/>
    </sheetView>
  </sheetViews>
  <sheetFormatPr defaultColWidth="11.42578125" defaultRowHeight="15.75" x14ac:dyDescent="0.2"/>
  <cols>
    <col min="1" max="1" width="9.85546875" style="176" customWidth="1"/>
    <col min="2" max="2" width="52.7109375" style="172" customWidth="1"/>
    <col min="3" max="5" width="14.7109375" style="175" customWidth="1"/>
    <col min="6" max="6" width="17.28515625" style="161" bestFit="1" customWidth="1"/>
    <col min="7" max="7" width="14.7109375" style="122" bestFit="1" customWidth="1"/>
    <col min="8" max="16384" width="11.42578125" style="122"/>
  </cols>
  <sheetData>
    <row r="1" spans="1:7" ht="29.25" customHeight="1" x14ac:dyDescent="0.2">
      <c r="A1" s="315" t="s">
        <v>743</v>
      </c>
      <c r="B1" s="315"/>
      <c r="C1" s="315"/>
      <c r="D1" s="315"/>
      <c r="E1" s="315"/>
    </row>
    <row r="2" spans="1:7" s="119" customFormat="1" ht="25.5" x14ac:dyDescent="0.2">
      <c r="A2" s="279" t="s">
        <v>742</v>
      </c>
      <c r="B2" s="182" t="s">
        <v>741</v>
      </c>
      <c r="C2" s="183" t="s">
        <v>854</v>
      </c>
      <c r="D2" s="183" t="s">
        <v>844</v>
      </c>
      <c r="E2" s="184" t="s">
        <v>855</v>
      </c>
      <c r="F2" s="160"/>
    </row>
    <row r="3" spans="1:7" ht="25.5" x14ac:dyDescent="0.2">
      <c r="A3" s="255" t="s">
        <v>739</v>
      </c>
      <c r="B3" s="256" t="s">
        <v>738</v>
      </c>
      <c r="C3" s="257">
        <v>11736000.029999999</v>
      </c>
      <c r="D3" s="257">
        <v>958772867</v>
      </c>
      <c r="E3" s="257">
        <v>970508867.02999997</v>
      </c>
      <c r="G3" s="161"/>
    </row>
    <row r="4" spans="1:7" x14ac:dyDescent="0.2">
      <c r="A4" s="258"/>
      <c r="B4" s="258" t="s">
        <v>75</v>
      </c>
      <c r="C4" s="257">
        <v>7621851.9100000001</v>
      </c>
      <c r="D4" s="257">
        <v>958472867</v>
      </c>
      <c r="E4" s="257">
        <v>966094718.90999997</v>
      </c>
    </row>
    <row r="5" spans="1:7" x14ac:dyDescent="0.2">
      <c r="A5" s="258">
        <v>100</v>
      </c>
      <c r="B5" s="259" t="s">
        <v>439</v>
      </c>
      <c r="C5" s="257">
        <v>7621851.9100000001</v>
      </c>
      <c r="D5" s="257">
        <v>958472867</v>
      </c>
      <c r="E5" s="257">
        <v>966094718.90999997</v>
      </c>
    </row>
    <row r="6" spans="1:7" x14ac:dyDescent="0.2">
      <c r="A6" s="260"/>
      <c r="B6" s="261"/>
      <c r="C6" s="262"/>
      <c r="D6" s="257"/>
      <c r="E6" s="262"/>
    </row>
    <row r="7" spans="1:7" ht="14.1" customHeight="1" x14ac:dyDescent="0.2">
      <c r="A7" s="263" t="s">
        <v>633</v>
      </c>
      <c r="B7" s="256" t="s">
        <v>437</v>
      </c>
      <c r="C7" s="257">
        <v>7485601.9100000001</v>
      </c>
      <c r="D7" s="257">
        <v>0</v>
      </c>
      <c r="E7" s="257">
        <v>7485601.9100000001</v>
      </c>
    </row>
    <row r="8" spans="1:7" s="173" customFormat="1" ht="14.1" customHeight="1" x14ac:dyDescent="0.2">
      <c r="A8" s="263">
        <v>3</v>
      </c>
      <c r="B8" s="264" t="s">
        <v>66</v>
      </c>
      <c r="C8" s="257">
        <v>7485601.9100000001</v>
      </c>
      <c r="D8" s="257">
        <v>0</v>
      </c>
      <c r="E8" s="257">
        <v>7485601.9100000001</v>
      </c>
      <c r="F8" s="171"/>
    </row>
    <row r="9" spans="1:7" s="173" customFormat="1" ht="14.1" customHeight="1" x14ac:dyDescent="0.2">
      <c r="A9" s="263">
        <v>31</v>
      </c>
      <c r="B9" s="263" t="s">
        <v>43</v>
      </c>
      <c r="C9" s="257">
        <v>2833262.52</v>
      </c>
      <c r="D9" s="257">
        <v>0</v>
      </c>
      <c r="E9" s="257">
        <v>2833262.52</v>
      </c>
      <c r="F9" s="171"/>
    </row>
    <row r="10" spans="1:7" ht="14.1" customHeight="1" x14ac:dyDescent="0.2">
      <c r="A10" s="265">
        <v>311</v>
      </c>
      <c r="B10" s="265" t="s">
        <v>436</v>
      </c>
      <c r="C10" s="262">
        <v>2286089.52</v>
      </c>
      <c r="D10" s="262">
        <v>0</v>
      </c>
      <c r="E10" s="262">
        <v>2286089.52</v>
      </c>
    </row>
    <row r="11" spans="1:7" ht="14.1" customHeight="1" x14ac:dyDescent="0.2">
      <c r="A11" s="265">
        <v>312</v>
      </c>
      <c r="B11" s="265" t="s">
        <v>45</v>
      </c>
      <c r="C11" s="262">
        <v>88209</v>
      </c>
      <c r="D11" s="262">
        <v>0</v>
      </c>
      <c r="E11" s="262">
        <v>88209</v>
      </c>
    </row>
    <row r="12" spans="1:7" ht="14.1" customHeight="1" x14ac:dyDescent="0.2">
      <c r="A12" s="265">
        <v>313</v>
      </c>
      <c r="B12" s="265" t="s">
        <v>46</v>
      </c>
      <c r="C12" s="262">
        <v>458964</v>
      </c>
      <c r="D12" s="262">
        <v>0</v>
      </c>
      <c r="E12" s="262">
        <v>458964</v>
      </c>
    </row>
    <row r="13" spans="1:7" s="173" customFormat="1" ht="14.1" customHeight="1" x14ac:dyDescent="0.2">
      <c r="A13" s="263">
        <v>32</v>
      </c>
      <c r="B13" s="263" t="s">
        <v>2</v>
      </c>
      <c r="C13" s="257">
        <v>2147425.9899999998</v>
      </c>
      <c r="D13" s="257">
        <v>0</v>
      </c>
      <c r="E13" s="257">
        <v>2147425.9899999998</v>
      </c>
      <c r="F13" s="171"/>
    </row>
    <row r="14" spans="1:7" ht="14.1" customHeight="1" x14ac:dyDescent="0.2">
      <c r="A14" s="265">
        <v>321</v>
      </c>
      <c r="B14" s="266" t="s">
        <v>6</v>
      </c>
      <c r="C14" s="262">
        <v>273009.78000000003</v>
      </c>
      <c r="D14" s="262">
        <v>0</v>
      </c>
      <c r="E14" s="262">
        <v>273009.78000000003</v>
      </c>
    </row>
    <row r="15" spans="1:7" ht="14.1" customHeight="1" x14ac:dyDescent="0.2">
      <c r="A15" s="267">
        <v>322</v>
      </c>
      <c r="B15" s="267" t="s">
        <v>49</v>
      </c>
      <c r="C15" s="262">
        <v>280381.45</v>
      </c>
      <c r="D15" s="262">
        <v>0</v>
      </c>
      <c r="E15" s="262">
        <v>280381.45</v>
      </c>
    </row>
    <row r="16" spans="1:7" ht="14.1" customHeight="1" x14ac:dyDescent="0.2">
      <c r="A16" s="267">
        <v>323</v>
      </c>
      <c r="B16" s="267" t="s">
        <v>9</v>
      </c>
      <c r="C16" s="262">
        <v>1187890.0249999999</v>
      </c>
      <c r="D16" s="262">
        <v>0</v>
      </c>
      <c r="E16" s="262">
        <v>1187890.0249999999</v>
      </c>
    </row>
    <row r="17" spans="1:6" ht="14.1" customHeight="1" x14ac:dyDescent="0.2">
      <c r="A17" s="265">
        <v>329</v>
      </c>
      <c r="B17" s="265" t="s">
        <v>56</v>
      </c>
      <c r="C17" s="262">
        <v>406144.73499999999</v>
      </c>
      <c r="D17" s="262">
        <v>0</v>
      </c>
      <c r="E17" s="262">
        <v>406144.73499999999</v>
      </c>
    </row>
    <row r="18" spans="1:6" s="173" customFormat="1" ht="14.1" customHeight="1" x14ac:dyDescent="0.2">
      <c r="A18" s="263">
        <v>34</v>
      </c>
      <c r="B18" s="263" t="s">
        <v>13</v>
      </c>
      <c r="C18" s="257">
        <v>69913.399999999994</v>
      </c>
      <c r="D18" s="257">
        <v>0</v>
      </c>
      <c r="E18" s="257">
        <v>69913.399999999994</v>
      </c>
      <c r="F18" s="171"/>
    </row>
    <row r="19" spans="1:6" ht="14.1" customHeight="1" x14ac:dyDescent="0.2">
      <c r="A19" s="265">
        <v>343</v>
      </c>
      <c r="B19" s="265" t="s">
        <v>61</v>
      </c>
      <c r="C19" s="262">
        <v>69913.399999999994</v>
      </c>
      <c r="D19" s="262">
        <v>0</v>
      </c>
      <c r="E19" s="262">
        <v>69913.399999999994</v>
      </c>
    </row>
    <row r="20" spans="1:6" s="173" customFormat="1" ht="14.1" customHeight="1" x14ac:dyDescent="0.2">
      <c r="A20" s="263">
        <v>38</v>
      </c>
      <c r="B20" s="263" t="s">
        <v>76</v>
      </c>
      <c r="C20" s="257">
        <v>2435000</v>
      </c>
      <c r="D20" s="257">
        <v>0</v>
      </c>
      <c r="E20" s="257">
        <v>2435000</v>
      </c>
      <c r="F20" s="171"/>
    </row>
    <row r="21" spans="1:6" ht="14.1" customHeight="1" x14ac:dyDescent="0.2">
      <c r="A21" s="260">
        <v>383</v>
      </c>
      <c r="B21" s="268" t="s">
        <v>87</v>
      </c>
      <c r="C21" s="262">
        <v>2435000</v>
      </c>
      <c r="D21" s="262">
        <v>0</v>
      </c>
      <c r="E21" s="262">
        <v>2435000</v>
      </c>
    </row>
    <row r="22" spans="1:6" ht="14.1" customHeight="1" x14ac:dyDescent="0.2">
      <c r="A22" s="267"/>
      <c r="B22" s="267"/>
      <c r="C22" s="262"/>
      <c r="D22" s="257"/>
      <c r="E22" s="262"/>
    </row>
    <row r="23" spans="1:6" ht="14.1" customHeight="1" x14ac:dyDescent="0.2">
      <c r="A23" s="263" t="s">
        <v>663</v>
      </c>
      <c r="B23" s="263" t="s">
        <v>120</v>
      </c>
      <c r="C23" s="257">
        <v>56250</v>
      </c>
      <c r="D23" s="257">
        <v>0</v>
      </c>
      <c r="E23" s="257">
        <v>56250</v>
      </c>
    </row>
    <row r="24" spans="1:6" s="173" customFormat="1" ht="14.1" customHeight="1" x14ac:dyDescent="0.2">
      <c r="A24" s="263">
        <v>4</v>
      </c>
      <c r="B24" s="264" t="s">
        <v>73</v>
      </c>
      <c r="C24" s="257">
        <v>56250</v>
      </c>
      <c r="D24" s="257">
        <v>0</v>
      </c>
      <c r="E24" s="257">
        <v>56250</v>
      </c>
      <c r="F24" s="171"/>
    </row>
    <row r="25" spans="1:6" s="173" customFormat="1" ht="14.1" customHeight="1" x14ac:dyDescent="0.2">
      <c r="A25" s="263">
        <v>42</v>
      </c>
      <c r="B25" s="263" t="s">
        <v>14</v>
      </c>
      <c r="C25" s="257">
        <v>56250</v>
      </c>
      <c r="D25" s="257">
        <v>0</v>
      </c>
      <c r="E25" s="257">
        <v>56250</v>
      </c>
      <c r="F25" s="171"/>
    </row>
    <row r="26" spans="1:6" ht="14.1" customHeight="1" x14ac:dyDescent="0.2">
      <c r="A26" s="265">
        <v>422</v>
      </c>
      <c r="B26" s="266" t="s">
        <v>19</v>
      </c>
      <c r="C26" s="262">
        <v>56250</v>
      </c>
      <c r="D26" s="262">
        <v>0</v>
      </c>
      <c r="E26" s="262">
        <v>56250</v>
      </c>
    </row>
    <row r="27" spans="1:6" ht="14.1" customHeight="1" x14ac:dyDescent="0.2">
      <c r="A27" s="269"/>
      <c r="B27" s="270"/>
      <c r="C27" s="262"/>
      <c r="D27" s="257"/>
      <c r="E27" s="262"/>
    </row>
    <row r="28" spans="1:6" s="173" customFormat="1" ht="14.1" customHeight="1" x14ac:dyDescent="0.2">
      <c r="A28" s="255" t="s">
        <v>622</v>
      </c>
      <c r="B28" s="271" t="s">
        <v>621</v>
      </c>
      <c r="C28" s="257">
        <v>80000</v>
      </c>
      <c r="D28" s="257">
        <v>0</v>
      </c>
      <c r="E28" s="257">
        <v>80000</v>
      </c>
      <c r="F28" s="171"/>
    </row>
    <row r="29" spans="1:6" s="173" customFormat="1" ht="14.1" customHeight="1" x14ac:dyDescent="0.2">
      <c r="A29" s="263">
        <v>4</v>
      </c>
      <c r="B29" s="264" t="s">
        <v>73</v>
      </c>
      <c r="C29" s="257">
        <v>80000</v>
      </c>
      <c r="D29" s="257">
        <v>0</v>
      </c>
      <c r="E29" s="257">
        <v>80000</v>
      </c>
      <c r="F29" s="171"/>
    </row>
    <row r="30" spans="1:6" s="173" customFormat="1" ht="14.1" customHeight="1" x14ac:dyDescent="0.2">
      <c r="A30" s="263">
        <v>41</v>
      </c>
      <c r="B30" s="263" t="s">
        <v>94</v>
      </c>
      <c r="C30" s="257">
        <v>5000</v>
      </c>
      <c r="D30" s="257">
        <v>0</v>
      </c>
      <c r="E30" s="257">
        <v>5000</v>
      </c>
      <c r="F30" s="171"/>
    </row>
    <row r="31" spans="1:6" ht="14.1" customHeight="1" x14ac:dyDescent="0.2">
      <c r="A31" s="265">
        <v>412</v>
      </c>
      <c r="B31" s="265" t="s">
        <v>95</v>
      </c>
      <c r="C31" s="262">
        <v>5000</v>
      </c>
      <c r="D31" s="262">
        <v>0</v>
      </c>
      <c r="E31" s="262">
        <v>5000</v>
      </c>
    </row>
    <row r="32" spans="1:6" s="173" customFormat="1" ht="14.1" customHeight="1" x14ac:dyDescent="0.2">
      <c r="A32" s="263">
        <v>42</v>
      </c>
      <c r="B32" s="263" t="s">
        <v>14</v>
      </c>
      <c r="C32" s="257">
        <v>75000</v>
      </c>
      <c r="D32" s="257">
        <v>0</v>
      </c>
      <c r="E32" s="257">
        <v>75000</v>
      </c>
      <c r="F32" s="171"/>
    </row>
    <row r="33" spans="1:6" ht="14.1" customHeight="1" x14ac:dyDescent="0.2">
      <c r="A33" s="269">
        <v>426</v>
      </c>
      <c r="B33" s="270" t="s">
        <v>21</v>
      </c>
      <c r="C33" s="262">
        <v>75000</v>
      </c>
      <c r="D33" s="262">
        <v>0</v>
      </c>
      <c r="E33" s="262">
        <v>75000</v>
      </c>
    </row>
    <row r="34" spans="1:6" ht="14.1" customHeight="1" x14ac:dyDescent="0.2">
      <c r="A34" s="269"/>
      <c r="B34" s="270"/>
      <c r="C34" s="262"/>
      <c r="D34" s="262"/>
      <c r="E34" s="262"/>
    </row>
    <row r="35" spans="1:6" s="291" customFormat="1" ht="14.1" customHeight="1" x14ac:dyDescent="0.2">
      <c r="A35" s="255" t="s">
        <v>850</v>
      </c>
      <c r="B35" s="271" t="s">
        <v>851</v>
      </c>
      <c r="C35" s="288">
        <v>0</v>
      </c>
      <c r="D35" s="288">
        <v>958472867</v>
      </c>
      <c r="E35" s="289">
        <v>958472867</v>
      </c>
      <c r="F35" s="290"/>
    </row>
    <row r="36" spans="1:6" s="291" customFormat="1" ht="14.1" customHeight="1" x14ac:dyDescent="0.2">
      <c r="A36" s="255">
        <v>5</v>
      </c>
      <c r="B36" s="292" t="s">
        <v>23</v>
      </c>
      <c r="C36" s="288">
        <v>0</v>
      </c>
      <c r="D36" s="288">
        <v>958472867</v>
      </c>
      <c r="E36" s="289">
        <v>958472867</v>
      </c>
      <c r="F36" s="290"/>
    </row>
    <row r="37" spans="1:6" s="291" customFormat="1" ht="14.1" customHeight="1" x14ac:dyDescent="0.2">
      <c r="A37" s="255">
        <v>52</v>
      </c>
      <c r="B37" s="292" t="s">
        <v>744</v>
      </c>
      <c r="C37" s="288">
        <v>0</v>
      </c>
      <c r="D37" s="288">
        <v>958472867</v>
      </c>
      <c r="E37" s="289">
        <v>958472867</v>
      </c>
      <c r="F37" s="290"/>
    </row>
    <row r="38" spans="1:6" s="291" customFormat="1" ht="14.1" customHeight="1" x14ac:dyDescent="0.2">
      <c r="A38" s="269">
        <v>524</v>
      </c>
      <c r="B38" s="293" t="s">
        <v>745</v>
      </c>
      <c r="C38" s="294">
        <v>0</v>
      </c>
      <c r="D38" s="294">
        <v>958472867</v>
      </c>
      <c r="E38" s="295">
        <v>958472867</v>
      </c>
      <c r="F38" s="290"/>
    </row>
    <row r="39" spans="1:6" ht="14.1" customHeight="1" x14ac:dyDescent="0.2">
      <c r="A39" s="267"/>
      <c r="B39" s="267"/>
      <c r="C39" s="262"/>
      <c r="D39" s="257"/>
      <c r="E39" s="262"/>
    </row>
    <row r="40" spans="1:6" ht="14.1" customHeight="1" x14ac:dyDescent="0.2">
      <c r="A40" s="258"/>
      <c r="B40" s="258" t="s">
        <v>96</v>
      </c>
      <c r="C40" s="257">
        <v>3779893.3709999998</v>
      </c>
      <c r="D40" s="257">
        <v>300000</v>
      </c>
      <c r="E40" s="257">
        <v>4079893.3709999998</v>
      </c>
    </row>
    <row r="41" spans="1:6" ht="14.1" customHeight="1" x14ac:dyDescent="0.2">
      <c r="A41" s="258">
        <v>100</v>
      </c>
      <c r="B41" s="259" t="s">
        <v>439</v>
      </c>
      <c r="C41" s="257">
        <v>3779893.3709999998</v>
      </c>
      <c r="D41" s="257">
        <v>300000</v>
      </c>
      <c r="E41" s="257">
        <v>4079893.3709999998</v>
      </c>
    </row>
    <row r="42" spans="1:6" ht="14.1" customHeight="1" x14ac:dyDescent="0.2">
      <c r="A42" s="260"/>
      <c r="B42" s="261"/>
      <c r="C42" s="262"/>
      <c r="D42" s="257"/>
      <c r="E42" s="262"/>
    </row>
    <row r="43" spans="1:6" ht="14.1" customHeight="1" x14ac:dyDescent="0.2">
      <c r="A43" s="263" t="s">
        <v>633</v>
      </c>
      <c r="B43" s="256" t="s">
        <v>437</v>
      </c>
      <c r="C43" s="257">
        <v>3736018.3709999998</v>
      </c>
      <c r="D43" s="257">
        <v>300000</v>
      </c>
      <c r="E43" s="257">
        <v>4036018.3709999998</v>
      </c>
    </row>
    <row r="44" spans="1:6" s="173" customFormat="1" ht="14.1" customHeight="1" x14ac:dyDescent="0.2">
      <c r="A44" s="263">
        <v>3</v>
      </c>
      <c r="B44" s="264" t="s">
        <v>66</v>
      </c>
      <c r="C44" s="257">
        <v>3736018.3709999998</v>
      </c>
      <c r="D44" s="257">
        <v>300000</v>
      </c>
      <c r="E44" s="257">
        <v>4036018.3709999998</v>
      </c>
      <c r="F44" s="171"/>
    </row>
    <row r="45" spans="1:6" s="173" customFormat="1" ht="14.1" customHeight="1" x14ac:dyDescent="0.2">
      <c r="A45" s="263">
        <v>31</v>
      </c>
      <c r="B45" s="263" t="s">
        <v>43</v>
      </c>
      <c r="C45" s="257">
        <v>2727958.548</v>
      </c>
      <c r="D45" s="257">
        <v>300000</v>
      </c>
      <c r="E45" s="257">
        <v>3027958.548</v>
      </c>
      <c r="F45" s="171"/>
    </row>
    <row r="46" spans="1:6" ht="14.1" customHeight="1" x14ac:dyDescent="0.2">
      <c r="A46" s="265">
        <v>311</v>
      </c>
      <c r="B46" s="265" t="s">
        <v>436</v>
      </c>
      <c r="C46" s="262">
        <v>2204753.4479999999</v>
      </c>
      <c r="D46" s="262">
        <v>0</v>
      </c>
      <c r="E46" s="262">
        <v>2204753.4479999999</v>
      </c>
    </row>
    <row r="47" spans="1:6" ht="14.1" customHeight="1" x14ac:dyDescent="0.2">
      <c r="A47" s="265">
        <v>312</v>
      </c>
      <c r="B47" s="265" t="s">
        <v>45</v>
      </c>
      <c r="C47" s="262">
        <v>84932.1</v>
      </c>
      <c r="D47" s="262">
        <v>300000</v>
      </c>
      <c r="E47" s="262">
        <v>384932.1</v>
      </c>
    </row>
    <row r="48" spans="1:6" ht="14.1" customHeight="1" x14ac:dyDescent="0.2">
      <c r="A48" s="265">
        <v>313</v>
      </c>
      <c r="B48" s="265" t="s">
        <v>46</v>
      </c>
      <c r="C48" s="262">
        <v>438273</v>
      </c>
      <c r="D48" s="262">
        <v>0</v>
      </c>
      <c r="E48" s="262">
        <v>438273</v>
      </c>
    </row>
    <row r="49" spans="1:6" s="173" customFormat="1" ht="14.1" customHeight="1" x14ac:dyDescent="0.2">
      <c r="A49" s="263">
        <v>32</v>
      </c>
      <c r="B49" s="263" t="s">
        <v>2</v>
      </c>
      <c r="C49" s="257">
        <v>922481.88300000003</v>
      </c>
      <c r="D49" s="257">
        <v>0</v>
      </c>
      <c r="E49" s="257">
        <v>922481.88300000003</v>
      </c>
      <c r="F49" s="171"/>
    </row>
    <row r="50" spans="1:6" ht="14.1" customHeight="1" x14ac:dyDescent="0.2">
      <c r="A50" s="265">
        <v>321</v>
      </c>
      <c r="B50" s="265" t="s">
        <v>6</v>
      </c>
      <c r="C50" s="262">
        <v>88173.766999999993</v>
      </c>
      <c r="D50" s="262">
        <v>0</v>
      </c>
      <c r="E50" s="262">
        <v>88173.766999999993</v>
      </c>
    </row>
    <row r="51" spans="1:6" ht="14.1" customHeight="1" x14ac:dyDescent="0.2">
      <c r="A51" s="265">
        <v>322</v>
      </c>
      <c r="B51" s="265" t="s">
        <v>49</v>
      </c>
      <c r="C51" s="262">
        <v>90775.98</v>
      </c>
      <c r="D51" s="262">
        <v>0</v>
      </c>
      <c r="E51" s="262">
        <v>90775.98</v>
      </c>
    </row>
    <row r="52" spans="1:6" ht="14.1" customHeight="1" x14ac:dyDescent="0.2">
      <c r="A52" s="265">
        <v>323</v>
      </c>
      <c r="B52" s="265" t="s">
        <v>9</v>
      </c>
      <c r="C52" s="262">
        <v>690649.69750000001</v>
      </c>
      <c r="D52" s="262">
        <v>0</v>
      </c>
      <c r="E52" s="262">
        <v>690649.69750000001</v>
      </c>
    </row>
    <row r="53" spans="1:6" ht="14.1" customHeight="1" x14ac:dyDescent="0.2">
      <c r="A53" s="265">
        <v>329</v>
      </c>
      <c r="B53" s="265" t="s">
        <v>56</v>
      </c>
      <c r="C53" s="262">
        <v>52882.438499999997</v>
      </c>
      <c r="D53" s="262">
        <v>0</v>
      </c>
      <c r="E53" s="262">
        <v>52882.438499999997</v>
      </c>
    </row>
    <row r="54" spans="1:6" s="173" customFormat="1" ht="14.1" customHeight="1" x14ac:dyDescent="0.2">
      <c r="A54" s="263">
        <v>34</v>
      </c>
      <c r="B54" s="263" t="s">
        <v>13</v>
      </c>
      <c r="C54" s="257">
        <v>27077.940000000002</v>
      </c>
      <c r="D54" s="257">
        <v>0</v>
      </c>
      <c r="E54" s="257">
        <v>27077.940000000002</v>
      </c>
      <c r="F54" s="171"/>
    </row>
    <row r="55" spans="1:6" ht="14.1" customHeight="1" x14ac:dyDescent="0.2">
      <c r="A55" s="265">
        <v>343</v>
      </c>
      <c r="B55" s="265" t="s">
        <v>61</v>
      </c>
      <c r="C55" s="262">
        <v>27077.940000000002</v>
      </c>
      <c r="D55" s="262">
        <v>0</v>
      </c>
      <c r="E55" s="262">
        <v>27077.940000000002</v>
      </c>
    </row>
    <row r="56" spans="1:6" s="173" customFormat="1" ht="14.1" customHeight="1" x14ac:dyDescent="0.2">
      <c r="A56" s="263">
        <v>38</v>
      </c>
      <c r="B56" s="263" t="s">
        <v>76</v>
      </c>
      <c r="C56" s="257">
        <v>58500</v>
      </c>
      <c r="D56" s="257">
        <v>0</v>
      </c>
      <c r="E56" s="257">
        <v>58500</v>
      </c>
      <c r="F56" s="171"/>
    </row>
    <row r="57" spans="1:6" ht="14.1" customHeight="1" x14ac:dyDescent="0.2">
      <c r="A57" s="265">
        <v>383</v>
      </c>
      <c r="B57" s="265" t="s">
        <v>87</v>
      </c>
      <c r="C57" s="262">
        <v>58500</v>
      </c>
      <c r="D57" s="262">
        <v>0</v>
      </c>
      <c r="E57" s="262">
        <v>58500</v>
      </c>
    </row>
    <row r="58" spans="1:6" ht="14.1" customHeight="1" x14ac:dyDescent="0.2">
      <c r="A58" s="265"/>
      <c r="B58" s="266"/>
      <c r="C58" s="262"/>
      <c r="D58" s="257"/>
      <c r="E58" s="262"/>
    </row>
    <row r="59" spans="1:6" ht="14.1" customHeight="1" x14ac:dyDescent="0.2">
      <c r="A59" s="263" t="s">
        <v>121</v>
      </c>
      <c r="B59" s="263" t="s">
        <v>120</v>
      </c>
      <c r="C59" s="257">
        <v>16875</v>
      </c>
      <c r="D59" s="257">
        <v>0</v>
      </c>
      <c r="E59" s="257">
        <v>16875</v>
      </c>
    </row>
    <row r="60" spans="1:6" s="173" customFormat="1" ht="14.1" customHeight="1" x14ac:dyDescent="0.2">
      <c r="A60" s="263">
        <v>4</v>
      </c>
      <c r="B60" s="264" t="s">
        <v>73</v>
      </c>
      <c r="C60" s="257">
        <v>16875</v>
      </c>
      <c r="D60" s="257">
        <v>0</v>
      </c>
      <c r="E60" s="257">
        <v>16875</v>
      </c>
      <c r="F60" s="171"/>
    </row>
    <row r="61" spans="1:6" s="173" customFormat="1" ht="14.1" customHeight="1" x14ac:dyDescent="0.2">
      <c r="A61" s="263">
        <v>42</v>
      </c>
      <c r="B61" s="263" t="s">
        <v>14</v>
      </c>
      <c r="C61" s="257">
        <v>16875</v>
      </c>
      <c r="D61" s="257">
        <v>0</v>
      </c>
      <c r="E61" s="257">
        <v>16875</v>
      </c>
      <c r="F61" s="171"/>
    </row>
    <row r="62" spans="1:6" ht="14.1" customHeight="1" x14ac:dyDescent="0.2">
      <c r="A62" s="265">
        <v>422</v>
      </c>
      <c r="B62" s="265" t="s">
        <v>19</v>
      </c>
      <c r="C62" s="262">
        <v>16875</v>
      </c>
      <c r="D62" s="262">
        <v>0</v>
      </c>
      <c r="E62" s="262">
        <v>16875</v>
      </c>
    </row>
    <row r="63" spans="1:6" ht="14.1" customHeight="1" x14ac:dyDescent="0.2">
      <c r="A63" s="265"/>
      <c r="B63" s="265"/>
      <c r="C63" s="262"/>
      <c r="D63" s="257"/>
      <c r="E63" s="262"/>
    </row>
    <row r="64" spans="1:6" ht="14.1" customHeight="1" x14ac:dyDescent="0.2">
      <c r="A64" s="263" t="s">
        <v>622</v>
      </c>
      <c r="B64" s="263" t="s">
        <v>621</v>
      </c>
      <c r="C64" s="257">
        <v>27000</v>
      </c>
      <c r="D64" s="257">
        <v>0</v>
      </c>
      <c r="E64" s="257">
        <v>27000</v>
      </c>
    </row>
    <row r="65" spans="1:6" s="173" customFormat="1" ht="14.1" customHeight="1" x14ac:dyDescent="0.2">
      <c r="A65" s="263">
        <v>4</v>
      </c>
      <c r="B65" s="264" t="s">
        <v>73</v>
      </c>
      <c r="C65" s="257">
        <v>27000</v>
      </c>
      <c r="D65" s="257">
        <v>0</v>
      </c>
      <c r="E65" s="257">
        <v>27000</v>
      </c>
      <c r="F65" s="171"/>
    </row>
    <row r="66" spans="1:6" s="173" customFormat="1" ht="14.1" customHeight="1" x14ac:dyDescent="0.2">
      <c r="A66" s="263">
        <v>41</v>
      </c>
      <c r="B66" s="263" t="s">
        <v>94</v>
      </c>
      <c r="C66" s="257">
        <v>4500</v>
      </c>
      <c r="D66" s="257">
        <v>0</v>
      </c>
      <c r="E66" s="257">
        <v>4500</v>
      </c>
      <c r="F66" s="171"/>
    </row>
    <row r="67" spans="1:6" ht="14.1" customHeight="1" x14ac:dyDescent="0.2">
      <c r="A67" s="265">
        <v>412</v>
      </c>
      <c r="B67" s="265" t="s">
        <v>95</v>
      </c>
      <c r="C67" s="262">
        <v>4500</v>
      </c>
      <c r="D67" s="262">
        <v>0</v>
      </c>
      <c r="E67" s="262">
        <v>4500</v>
      </c>
    </row>
    <row r="68" spans="1:6" s="173" customFormat="1" ht="14.1" customHeight="1" x14ac:dyDescent="0.2">
      <c r="A68" s="263">
        <v>42</v>
      </c>
      <c r="B68" s="263" t="s">
        <v>14</v>
      </c>
      <c r="C68" s="257">
        <v>22500</v>
      </c>
      <c r="D68" s="257">
        <v>0</v>
      </c>
      <c r="E68" s="257">
        <v>22500</v>
      </c>
      <c r="F68" s="171"/>
    </row>
    <row r="69" spans="1:6" ht="14.1" customHeight="1" x14ac:dyDescent="0.2">
      <c r="A69" s="265">
        <v>426</v>
      </c>
      <c r="B69" s="265" t="s">
        <v>21</v>
      </c>
      <c r="C69" s="262">
        <v>22500</v>
      </c>
      <c r="D69" s="262">
        <v>0</v>
      </c>
      <c r="E69" s="262">
        <v>22500</v>
      </c>
    </row>
    <row r="70" spans="1:6" ht="14.1" customHeight="1" x14ac:dyDescent="0.2">
      <c r="A70" s="265"/>
      <c r="B70" s="265"/>
      <c r="C70" s="262"/>
      <c r="D70" s="257"/>
      <c r="E70" s="262"/>
    </row>
    <row r="71" spans="1:6" s="173" customFormat="1" ht="14.1" customHeight="1" x14ac:dyDescent="0.2">
      <c r="A71" s="272"/>
      <c r="B71" s="273" t="s">
        <v>88</v>
      </c>
      <c r="C71" s="257">
        <v>334254.74900000001</v>
      </c>
      <c r="D71" s="257">
        <v>0</v>
      </c>
      <c r="E71" s="257">
        <v>334254.74900000001</v>
      </c>
      <c r="F71" s="171"/>
    </row>
    <row r="72" spans="1:6" s="173" customFormat="1" ht="14.1" customHeight="1" x14ac:dyDescent="0.2">
      <c r="A72" s="272"/>
      <c r="B72" s="273"/>
      <c r="C72" s="257"/>
      <c r="D72" s="257"/>
      <c r="E72" s="257"/>
      <c r="F72" s="171"/>
    </row>
    <row r="73" spans="1:6" s="173" customFormat="1" ht="14.1" customHeight="1" x14ac:dyDescent="0.2">
      <c r="A73" s="258">
        <v>103</v>
      </c>
      <c r="B73" s="259" t="s">
        <v>439</v>
      </c>
      <c r="C73" s="257">
        <v>334254.74900000001</v>
      </c>
      <c r="D73" s="257">
        <v>0</v>
      </c>
      <c r="E73" s="257">
        <v>334254.74900000001</v>
      </c>
      <c r="F73" s="171"/>
    </row>
    <row r="74" spans="1:6" ht="14.1" customHeight="1" x14ac:dyDescent="0.2">
      <c r="A74" s="265"/>
      <c r="B74" s="265"/>
      <c r="C74" s="262"/>
      <c r="D74" s="257"/>
      <c r="E74" s="262"/>
    </row>
    <row r="75" spans="1:6" s="173" customFormat="1" ht="14.1" customHeight="1" x14ac:dyDescent="0.2">
      <c r="A75" s="263" t="s">
        <v>438</v>
      </c>
      <c r="B75" s="256" t="s">
        <v>437</v>
      </c>
      <c r="C75" s="257">
        <v>329379.74900000001</v>
      </c>
      <c r="D75" s="257">
        <v>0</v>
      </c>
      <c r="E75" s="257">
        <v>329379.74900000001</v>
      </c>
      <c r="F75" s="171"/>
    </row>
    <row r="76" spans="1:6" s="173" customFormat="1" ht="14.1" customHeight="1" x14ac:dyDescent="0.2">
      <c r="A76" s="263">
        <v>3</v>
      </c>
      <c r="B76" s="264" t="s">
        <v>66</v>
      </c>
      <c r="C76" s="257">
        <v>329379.74900000001</v>
      </c>
      <c r="D76" s="257">
        <v>0</v>
      </c>
      <c r="E76" s="257">
        <v>329379.74900000001</v>
      </c>
      <c r="F76" s="171"/>
    </row>
    <row r="77" spans="1:6" s="173" customFormat="1" ht="14.1" customHeight="1" x14ac:dyDescent="0.2">
      <c r="A77" s="263">
        <v>31</v>
      </c>
      <c r="B77" s="263" t="s">
        <v>43</v>
      </c>
      <c r="C77" s="257">
        <v>238779.01200000002</v>
      </c>
      <c r="D77" s="257">
        <v>0</v>
      </c>
      <c r="E77" s="257">
        <v>238779.01200000002</v>
      </c>
      <c r="F77" s="171"/>
    </row>
    <row r="78" spans="1:6" ht="14.1" customHeight="1" x14ac:dyDescent="0.2">
      <c r="A78" s="265">
        <v>311</v>
      </c>
      <c r="B78" s="265" t="s">
        <v>436</v>
      </c>
      <c r="C78" s="262">
        <v>191447.11200000002</v>
      </c>
      <c r="D78" s="262">
        <v>0</v>
      </c>
      <c r="E78" s="262">
        <v>191447.11200000002</v>
      </c>
    </row>
    <row r="79" spans="1:6" ht="14.1" customHeight="1" x14ac:dyDescent="0.2">
      <c r="A79" s="265">
        <v>312</v>
      </c>
      <c r="B79" s="265" t="s">
        <v>45</v>
      </c>
      <c r="C79" s="262">
        <v>9018.9000000000015</v>
      </c>
      <c r="D79" s="262">
        <v>0</v>
      </c>
      <c r="E79" s="262">
        <v>9018.9000000000015</v>
      </c>
    </row>
    <row r="80" spans="1:6" ht="14.1" customHeight="1" x14ac:dyDescent="0.2">
      <c r="A80" s="265">
        <v>313</v>
      </c>
      <c r="B80" s="265" t="s">
        <v>46</v>
      </c>
      <c r="C80" s="262">
        <v>38313</v>
      </c>
      <c r="D80" s="262">
        <v>0</v>
      </c>
      <c r="E80" s="262">
        <v>38313</v>
      </c>
    </row>
    <row r="81" spans="1:6" s="173" customFormat="1" ht="14.1" customHeight="1" x14ac:dyDescent="0.2">
      <c r="A81" s="263">
        <v>32</v>
      </c>
      <c r="B81" s="263" t="s">
        <v>2</v>
      </c>
      <c r="C81" s="257">
        <v>81092.077000000005</v>
      </c>
      <c r="D81" s="257">
        <v>0</v>
      </c>
      <c r="E81" s="257">
        <v>81092.077000000005</v>
      </c>
      <c r="F81" s="171"/>
    </row>
    <row r="82" spans="1:6" ht="14.1" customHeight="1" x14ac:dyDescent="0.2">
      <c r="A82" s="265">
        <v>321</v>
      </c>
      <c r="B82" s="266" t="s">
        <v>6</v>
      </c>
      <c r="C82" s="262">
        <v>20060.103000000003</v>
      </c>
      <c r="D82" s="262">
        <v>0</v>
      </c>
      <c r="E82" s="262">
        <v>20060.103000000003</v>
      </c>
    </row>
    <row r="83" spans="1:6" ht="14.1" customHeight="1" x14ac:dyDescent="0.2">
      <c r="A83" s="265">
        <v>322</v>
      </c>
      <c r="B83" s="265" t="s">
        <v>49</v>
      </c>
      <c r="C83" s="262">
        <v>10086.219999999999</v>
      </c>
      <c r="D83" s="262">
        <v>0</v>
      </c>
      <c r="E83" s="262">
        <v>10086.219999999999</v>
      </c>
    </row>
    <row r="84" spans="1:6" ht="14.1" customHeight="1" x14ac:dyDescent="0.2">
      <c r="A84" s="265">
        <v>323</v>
      </c>
      <c r="B84" s="267" t="s">
        <v>9</v>
      </c>
      <c r="C84" s="262">
        <v>45069.927499999998</v>
      </c>
      <c r="D84" s="262">
        <v>0</v>
      </c>
      <c r="E84" s="262">
        <v>45069.927499999998</v>
      </c>
    </row>
    <row r="85" spans="1:6" ht="14.1" customHeight="1" x14ac:dyDescent="0.2">
      <c r="A85" s="265">
        <v>329</v>
      </c>
      <c r="B85" s="265" t="s">
        <v>56</v>
      </c>
      <c r="C85" s="262">
        <v>5875.8265000000001</v>
      </c>
      <c r="D85" s="262">
        <v>0</v>
      </c>
      <c r="E85" s="262">
        <v>5875.8265000000001</v>
      </c>
    </row>
    <row r="86" spans="1:6" s="173" customFormat="1" ht="14.1" customHeight="1" x14ac:dyDescent="0.2">
      <c r="A86" s="263">
        <v>34</v>
      </c>
      <c r="B86" s="263" t="s">
        <v>13</v>
      </c>
      <c r="C86" s="257">
        <v>3008.6600000000003</v>
      </c>
      <c r="D86" s="257">
        <v>0</v>
      </c>
      <c r="E86" s="257">
        <v>3008.6600000000003</v>
      </c>
      <c r="F86" s="171"/>
    </row>
    <row r="87" spans="1:6" ht="14.1" customHeight="1" x14ac:dyDescent="0.2">
      <c r="A87" s="265">
        <v>343</v>
      </c>
      <c r="B87" s="263" t="s">
        <v>61</v>
      </c>
      <c r="C87" s="257">
        <v>3008.6600000000003</v>
      </c>
      <c r="D87" s="257">
        <v>0</v>
      </c>
      <c r="E87" s="257">
        <v>3008.6600000000003</v>
      </c>
    </row>
    <row r="88" spans="1:6" s="173" customFormat="1" ht="14.1" customHeight="1" x14ac:dyDescent="0.2">
      <c r="A88" s="263">
        <v>38</v>
      </c>
      <c r="B88" s="263" t="s">
        <v>76</v>
      </c>
      <c r="C88" s="257">
        <v>6500</v>
      </c>
      <c r="D88" s="257">
        <v>0</v>
      </c>
      <c r="E88" s="257">
        <v>6500</v>
      </c>
      <c r="F88" s="171"/>
    </row>
    <row r="89" spans="1:6" ht="14.1" customHeight="1" x14ac:dyDescent="0.2">
      <c r="A89" s="265">
        <v>383</v>
      </c>
      <c r="B89" s="265" t="s">
        <v>87</v>
      </c>
      <c r="C89" s="262">
        <v>6500</v>
      </c>
      <c r="D89" s="262">
        <v>0</v>
      </c>
      <c r="E89" s="262">
        <v>6500</v>
      </c>
    </row>
    <row r="90" spans="1:6" ht="14.1" customHeight="1" x14ac:dyDescent="0.2">
      <c r="A90" s="260"/>
      <c r="B90" s="261"/>
      <c r="C90" s="261"/>
      <c r="D90" s="257"/>
      <c r="E90" s="261"/>
    </row>
    <row r="91" spans="1:6" ht="14.1" customHeight="1" x14ac:dyDescent="0.2">
      <c r="A91" s="263" t="s">
        <v>121</v>
      </c>
      <c r="B91" s="263" t="s">
        <v>120</v>
      </c>
      <c r="C91" s="257">
        <v>1875</v>
      </c>
      <c r="D91" s="257">
        <v>0</v>
      </c>
      <c r="E91" s="257">
        <v>1875</v>
      </c>
    </row>
    <row r="92" spans="1:6" s="173" customFormat="1" ht="14.1" customHeight="1" x14ac:dyDescent="0.2">
      <c r="A92" s="263">
        <v>4</v>
      </c>
      <c r="B92" s="264" t="s">
        <v>73</v>
      </c>
      <c r="C92" s="257">
        <v>1875</v>
      </c>
      <c r="D92" s="257">
        <v>0</v>
      </c>
      <c r="E92" s="257">
        <v>1875</v>
      </c>
      <c r="F92" s="171"/>
    </row>
    <row r="93" spans="1:6" s="173" customFormat="1" ht="14.1" customHeight="1" x14ac:dyDescent="0.2">
      <c r="A93" s="263">
        <v>42</v>
      </c>
      <c r="B93" s="263" t="s">
        <v>14</v>
      </c>
      <c r="C93" s="257">
        <v>1875</v>
      </c>
      <c r="D93" s="257">
        <v>0</v>
      </c>
      <c r="E93" s="257">
        <v>1875</v>
      </c>
      <c r="F93" s="171"/>
    </row>
    <row r="94" spans="1:6" ht="14.1" customHeight="1" x14ac:dyDescent="0.2">
      <c r="A94" s="265">
        <v>422</v>
      </c>
      <c r="B94" s="265" t="s">
        <v>19</v>
      </c>
      <c r="C94" s="262">
        <v>1875</v>
      </c>
      <c r="D94" s="262">
        <v>0</v>
      </c>
      <c r="E94" s="262">
        <v>1875</v>
      </c>
    </row>
    <row r="95" spans="1:6" ht="14.1" customHeight="1" x14ac:dyDescent="0.2">
      <c r="A95" s="274"/>
      <c r="B95" s="275"/>
      <c r="C95" s="261"/>
      <c r="D95" s="257"/>
      <c r="E95" s="261"/>
    </row>
    <row r="96" spans="1:6" ht="14.1" customHeight="1" x14ac:dyDescent="0.2">
      <c r="A96" s="263" t="s">
        <v>116</v>
      </c>
      <c r="B96" s="263" t="s">
        <v>115</v>
      </c>
      <c r="C96" s="257">
        <v>3000</v>
      </c>
      <c r="D96" s="257">
        <v>0</v>
      </c>
      <c r="E96" s="257">
        <v>3000</v>
      </c>
    </row>
    <row r="97" spans="1:6" s="173" customFormat="1" ht="14.1" customHeight="1" x14ac:dyDescent="0.2">
      <c r="A97" s="263">
        <v>4</v>
      </c>
      <c r="B97" s="264" t="s">
        <v>73</v>
      </c>
      <c r="C97" s="257">
        <v>3000</v>
      </c>
      <c r="D97" s="257">
        <v>0</v>
      </c>
      <c r="E97" s="257">
        <v>3000</v>
      </c>
      <c r="F97" s="171"/>
    </row>
    <row r="98" spans="1:6" s="173" customFormat="1" ht="14.1" customHeight="1" x14ac:dyDescent="0.2">
      <c r="A98" s="263">
        <v>41</v>
      </c>
      <c r="B98" s="263" t="s">
        <v>94</v>
      </c>
      <c r="C98" s="257">
        <v>500</v>
      </c>
      <c r="D98" s="257">
        <v>0</v>
      </c>
      <c r="E98" s="257">
        <v>500</v>
      </c>
      <c r="F98" s="171"/>
    </row>
    <row r="99" spans="1:6" ht="14.1" customHeight="1" x14ac:dyDescent="0.2">
      <c r="A99" s="265">
        <v>412</v>
      </c>
      <c r="B99" s="265" t="s">
        <v>95</v>
      </c>
      <c r="C99" s="262">
        <v>500</v>
      </c>
      <c r="D99" s="262">
        <v>0</v>
      </c>
      <c r="E99" s="262">
        <v>500</v>
      </c>
    </row>
    <row r="100" spans="1:6" s="173" customFormat="1" ht="14.1" customHeight="1" x14ac:dyDescent="0.2">
      <c r="A100" s="263">
        <v>42</v>
      </c>
      <c r="B100" s="263" t="s">
        <v>14</v>
      </c>
      <c r="C100" s="257">
        <v>2500</v>
      </c>
      <c r="D100" s="257">
        <v>0</v>
      </c>
      <c r="E100" s="257">
        <v>2500</v>
      </c>
      <c r="F100" s="171"/>
    </row>
    <row r="101" spans="1:6" ht="14.1" customHeight="1" x14ac:dyDescent="0.2">
      <c r="A101" s="265">
        <v>426</v>
      </c>
      <c r="B101" s="265" t="s">
        <v>21</v>
      </c>
      <c r="C101" s="262">
        <v>2500</v>
      </c>
      <c r="D101" s="262">
        <v>0</v>
      </c>
      <c r="E101" s="262">
        <v>2500</v>
      </c>
    </row>
    <row r="156" spans="1:2" x14ac:dyDescent="0.2">
      <c r="A156" s="162"/>
      <c r="B156" s="163"/>
    </row>
    <row r="239" spans="1:2" x14ac:dyDescent="0.2">
      <c r="A239" s="162"/>
      <c r="B239" s="163"/>
    </row>
    <row r="296" spans="1:2" x14ac:dyDescent="0.2">
      <c r="A296" s="162"/>
      <c r="B296" s="163"/>
    </row>
    <row r="333" spans="1:2" x14ac:dyDescent="0.2">
      <c r="A333" s="164"/>
      <c r="B333" s="165"/>
    </row>
    <row r="398" spans="1:2" x14ac:dyDescent="0.2">
      <c r="A398" s="166"/>
      <c r="B398" s="167"/>
    </row>
    <row r="400" spans="1:2" x14ac:dyDescent="0.2">
      <c r="A400" s="168"/>
      <c r="B400" s="168"/>
    </row>
    <row r="401" spans="1:2" x14ac:dyDescent="0.2">
      <c r="A401" s="164"/>
      <c r="B401" s="169"/>
    </row>
    <row r="403" spans="1:2" x14ac:dyDescent="0.2">
      <c r="A403" s="168"/>
    </row>
    <row r="404" spans="1:2" x14ac:dyDescent="0.2">
      <c r="A404" s="165"/>
    </row>
    <row r="407" spans="1:2" x14ac:dyDescent="0.2">
      <c r="A407" s="164"/>
      <c r="B407" s="165"/>
    </row>
    <row r="408" spans="1:2" x14ac:dyDescent="0.2">
      <c r="A408" s="168"/>
    </row>
    <row r="410" spans="1:2" x14ac:dyDescent="0.2">
      <c r="A410" s="177"/>
      <c r="B410" s="150"/>
    </row>
    <row r="411" spans="1:2" x14ac:dyDescent="0.2">
      <c r="A411" s="177"/>
      <c r="B411" s="150"/>
    </row>
    <row r="412" spans="1:2" x14ac:dyDescent="0.2">
      <c r="A412" s="164"/>
      <c r="B412" s="165"/>
    </row>
    <row r="413" spans="1:2" x14ac:dyDescent="0.2">
      <c r="A413" s="168"/>
    </row>
    <row r="414" spans="1:2" x14ac:dyDescent="0.2">
      <c r="A414" s="165"/>
    </row>
    <row r="415" spans="1:2" x14ac:dyDescent="0.2">
      <c r="A415" s="177"/>
      <c r="B415" s="150"/>
    </row>
    <row r="416" spans="1:2" x14ac:dyDescent="0.2">
      <c r="A416" s="177"/>
      <c r="B416" s="150"/>
    </row>
    <row r="417" spans="1:2" x14ac:dyDescent="0.2">
      <c r="A417" s="164"/>
      <c r="B417" s="165"/>
    </row>
    <row r="418" spans="1:2" x14ac:dyDescent="0.2">
      <c r="A418" s="168"/>
    </row>
    <row r="419" spans="1:2" x14ac:dyDescent="0.2">
      <c r="A419" s="165"/>
    </row>
    <row r="420" spans="1:2" x14ac:dyDescent="0.2">
      <c r="A420" s="177"/>
      <c r="B420" s="150"/>
    </row>
    <row r="421" spans="1:2" x14ac:dyDescent="0.2">
      <c r="A421" s="165"/>
    </row>
    <row r="422" spans="1:2" x14ac:dyDescent="0.2">
      <c r="A422" s="164"/>
      <c r="B422" s="165"/>
    </row>
    <row r="423" spans="1:2" x14ac:dyDescent="0.2">
      <c r="A423" s="165"/>
    </row>
    <row r="424" spans="1:2" x14ac:dyDescent="0.2">
      <c r="A424" s="165"/>
    </row>
    <row r="425" spans="1:2" x14ac:dyDescent="0.2">
      <c r="A425" s="177"/>
      <c r="B425" s="150"/>
    </row>
    <row r="426" spans="1:2" x14ac:dyDescent="0.2">
      <c r="A426" s="165"/>
    </row>
    <row r="427" spans="1:2" x14ac:dyDescent="0.2">
      <c r="A427" s="165"/>
    </row>
    <row r="428" spans="1:2" x14ac:dyDescent="0.2">
      <c r="A428" s="177"/>
      <c r="B428" s="150"/>
    </row>
    <row r="429" spans="1:2" x14ac:dyDescent="0.2">
      <c r="A429" s="165"/>
    </row>
    <row r="430" spans="1:2" x14ac:dyDescent="0.2">
      <c r="A430" s="165"/>
    </row>
    <row r="431" spans="1:2" x14ac:dyDescent="0.2">
      <c r="A431" s="177"/>
      <c r="B431" s="150"/>
    </row>
    <row r="432" spans="1:2" x14ac:dyDescent="0.2">
      <c r="A432" s="177"/>
      <c r="B432" s="150"/>
    </row>
    <row r="433" spans="1:2" x14ac:dyDescent="0.2">
      <c r="A433" s="177"/>
      <c r="B433" s="150"/>
    </row>
    <row r="434" spans="1:2" x14ac:dyDescent="0.2">
      <c r="A434" s="165"/>
    </row>
    <row r="435" spans="1:2" x14ac:dyDescent="0.2">
      <c r="A435" s="165"/>
    </row>
    <row r="436" spans="1:2" x14ac:dyDescent="0.2">
      <c r="A436" s="177"/>
      <c r="B436" s="174"/>
    </row>
    <row r="437" spans="1:2" x14ac:dyDescent="0.2">
      <c r="A437" s="165"/>
    </row>
    <row r="438" spans="1:2" x14ac:dyDescent="0.2">
      <c r="A438" s="165"/>
    </row>
    <row r="439" spans="1:2" x14ac:dyDescent="0.2">
      <c r="A439" s="177"/>
      <c r="B439" s="150"/>
    </row>
    <row r="440" spans="1:2" x14ac:dyDescent="0.2">
      <c r="A440" s="165"/>
    </row>
    <row r="441" spans="1:2" x14ac:dyDescent="0.2">
      <c r="A441" s="165"/>
    </row>
    <row r="442" spans="1:2" x14ac:dyDescent="0.2">
      <c r="A442" s="177"/>
      <c r="B442" s="150"/>
    </row>
    <row r="443" spans="1:2" x14ac:dyDescent="0.2">
      <c r="A443" s="165"/>
    </row>
    <row r="444" spans="1:2" x14ac:dyDescent="0.2">
      <c r="A444" s="165"/>
    </row>
    <row r="445" spans="1:2" x14ac:dyDescent="0.2">
      <c r="A445" s="177"/>
      <c r="B445" s="150"/>
    </row>
    <row r="446" spans="1:2" x14ac:dyDescent="0.2">
      <c r="A446" s="165"/>
    </row>
    <row r="447" spans="1:2" x14ac:dyDescent="0.2">
      <c r="A447" s="165"/>
    </row>
    <row r="448" spans="1:2" x14ac:dyDescent="0.2">
      <c r="A448" s="177"/>
      <c r="B448" s="150"/>
    </row>
    <row r="449" spans="1:2" x14ac:dyDescent="0.2">
      <c r="A449" s="165"/>
    </row>
    <row r="450" spans="1:2" x14ac:dyDescent="0.2">
      <c r="A450" s="165"/>
    </row>
    <row r="451" spans="1:2" x14ac:dyDescent="0.2">
      <c r="A451" s="177"/>
      <c r="B451" s="150"/>
    </row>
    <row r="452" spans="1:2" x14ac:dyDescent="0.2">
      <c r="A452" s="165"/>
    </row>
    <row r="453" spans="1:2" x14ac:dyDescent="0.2">
      <c r="A453" s="165"/>
    </row>
    <row r="454" spans="1:2" x14ac:dyDescent="0.2">
      <c r="A454" s="177"/>
      <c r="B454" s="150"/>
    </row>
    <row r="455" spans="1:2" x14ac:dyDescent="0.2">
      <c r="A455" s="165"/>
    </row>
    <row r="456" spans="1:2" x14ac:dyDescent="0.2">
      <c r="A456" s="165"/>
    </row>
    <row r="457" spans="1:2" x14ac:dyDescent="0.2">
      <c r="A457" s="177"/>
      <c r="B457" s="150"/>
    </row>
    <row r="458" spans="1:2" x14ac:dyDescent="0.2">
      <c r="A458" s="165"/>
    </row>
    <row r="459" spans="1:2" x14ac:dyDescent="0.2">
      <c r="A459" s="165"/>
    </row>
    <row r="460" spans="1:2" x14ac:dyDescent="0.2">
      <c r="A460" s="177"/>
      <c r="B460" s="150"/>
    </row>
    <row r="461" spans="1:2" x14ac:dyDescent="0.2">
      <c r="A461" s="165"/>
    </row>
    <row r="462" spans="1:2" x14ac:dyDescent="0.2">
      <c r="A462" s="165"/>
    </row>
    <row r="463" spans="1:2" x14ac:dyDescent="0.2">
      <c r="A463" s="177"/>
      <c r="B463" s="150"/>
    </row>
    <row r="464" spans="1:2" x14ac:dyDescent="0.2">
      <c r="B464" s="150"/>
    </row>
    <row r="465" spans="1:2" x14ac:dyDescent="0.2">
      <c r="A465" s="165"/>
    </row>
    <row r="466" spans="1:2" x14ac:dyDescent="0.2">
      <c r="A466" s="177"/>
      <c r="B466" s="150"/>
    </row>
    <row r="467" spans="1:2" x14ac:dyDescent="0.2">
      <c r="A467" s="177"/>
      <c r="B467" s="150"/>
    </row>
    <row r="468" spans="1:2" x14ac:dyDescent="0.2">
      <c r="A468" s="165"/>
    </row>
    <row r="469" spans="1:2" x14ac:dyDescent="0.2">
      <c r="A469" s="177"/>
      <c r="B469" s="150"/>
    </row>
    <row r="470" spans="1:2" x14ac:dyDescent="0.2">
      <c r="A470" s="177"/>
      <c r="B470" s="150"/>
    </row>
    <row r="471" spans="1:2" x14ac:dyDescent="0.2">
      <c r="A471" s="164"/>
      <c r="B471" s="165"/>
    </row>
    <row r="472" spans="1:2" x14ac:dyDescent="0.2">
      <c r="A472" s="177"/>
      <c r="B472" s="150"/>
    </row>
    <row r="473" spans="1:2" x14ac:dyDescent="0.2">
      <c r="A473" s="165"/>
    </row>
    <row r="474" spans="1:2" x14ac:dyDescent="0.2">
      <c r="A474" s="165"/>
      <c r="B474" s="165"/>
    </row>
    <row r="475" spans="1:2" x14ac:dyDescent="0.2">
      <c r="A475" s="165"/>
      <c r="B475" s="165"/>
    </row>
    <row r="476" spans="1:2" x14ac:dyDescent="0.2">
      <c r="A476" s="165"/>
    </row>
    <row r="477" spans="1:2" x14ac:dyDescent="0.2">
      <c r="A477" s="177"/>
      <c r="B477" s="150"/>
    </row>
    <row r="478" spans="1:2" x14ac:dyDescent="0.2">
      <c r="A478" s="165"/>
      <c r="B478" s="165"/>
    </row>
    <row r="479" spans="1:2" x14ac:dyDescent="0.2">
      <c r="A479" s="165"/>
    </row>
    <row r="480" spans="1:2" x14ac:dyDescent="0.2">
      <c r="A480" s="177"/>
      <c r="B480" s="150"/>
    </row>
    <row r="481" spans="1:2" x14ac:dyDescent="0.2">
      <c r="A481" s="165"/>
      <c r="B481" s="165"/>
    </row>
    <row r="482" spans="1:2" x14ac:dyDescent="0.2">
      <c r="A482" s="165"/>
    </row>
    <row r="483" spans="1:2" x14ac:dyDescent="0.2">
      <c r="A483" s="177"/>
      <c r="B483" s="150"/>
    </row>
    <row r="484" spans="1:2" x14ac:dyDescent="0.2">
      <c r="A484" s="165"/>
      <c r="B484" s="165"/>
    </row>
    <row r="485" spans="1:2" x14ac:dyDescent="0.2">
      <c r="A485" s="165"/>
    </row>
    <row r="486" spans="1:2" x14ac:dyDescent="0.2">
      <c r="A486" s="177"/>
      <c r="B486" s="150"/>
    </row>
    <row r="487" spans="1:2" x14ac:dyDescent="0.2">
      <c r="A487" s="165"/>
    </row>
    <row r="488" spans="1:2" x14ac:dyDescent="0.2">
      <c r="A488" s="165"/>
    </row>
    <row r="489" spans="1:2" x14ac:dyDescent="0.2">
      <c r="A489" s="177"/>
      <c r="B489" s="150"/>
    </row>
    <row r="490" spans="1:2" x14ac:dyDescent="0.2">
      <c r="A490" s="165"/>
    </row>
    <row r="491" spans="1:2" x14ac:dyDescent="0.2">
      <c r="A491" s="165"/>
    </row>
    <row r="492" spans="1:2" x14ac:dyDescent="0.2">
      <c r="A492" s="177"/>
      <c r="B492" s="150"/>
    </row>
    <row r="493" spans="1:2" x14ac:dyDescent="0.2">
      <c r="A493" s="165"/>
    </row>
    <row r="494" spans="1:2" x14ac:dyDescent="0.2">
      <c r="A494" s="165"/>
      <c r="B494" s="177"/>
    </row>
    <row r="495" spans="1:2" x14ac:dyDescent="0.2">
      <c r="A495" s="177"/>
      <c r="B495" s="150"/>
    </row>
    <row r="496" spans="1:2" x14ac:dyDescent="0.2">
      <c r="A496" s="177"/>
      <c r="B496" s="150"/>
    </row>
    <row r="497" spans="1:2" x14ac:dyDescent="0.2">
      <c r="A497" s="177"/>
      <c r="B497" s="150"/>
    </row>
    <row r="498" spans="1:2" x14ac:dyDescent="0.2">
      <c r="A498" s="165"/>
    </row>
    <row r="499" spans="1:2" x14ac:dyDescent="0.2">
      <c r="A499" s="165"/>
    </row>
    <row r="500" spans="1:2" x14ac:dyDescent="0.2">
      <c r="A500" s="177"/>
      <c r="B500" s="150"/>
    </row>
    <row r="501" spans="1:2" x14ac:dyDescent="0.2">
      <c r="A501" s="165"/>
    </row>
    <row r="502" spans="1:2" x14ac:dyDescent="0.2">
      <c r="A502" s="165"/>
    </row>
    <row r="503" spans="1:2" x14ac:dyDescent="0.2">
      <c r="A503" s="177"/>
      <c r="B503" s="150"/>
    </row>
    <row r="504" spans="1:2" x14ac:dyDescent="0.2">
      <c r="A504" s="177"/>
      <c r="B504" s="150"/>
    </row>
    <row r="505" spans="1:2" x14ac:dyDescent="0.2">
      <c r="A505" s="177"/>
      <c r="B505" s="150"/>
    </row>
    <row r="506" spans="1:2" x14ac:dyDescent="0.2">
      <c r="A506" s="177"/>
      <c r="B506" s="150"/>
    </row>
    <row r="507" spans="1:2" x14ac:dyDescent="0.2">
      <c r="A507" s="177"/>
      <c r="B507" s="150"/>
    </row>
    <row r="508" spans="1:2" x14ac:dyDescent="0.2">
      <c r="A508" s="177"/>
      <c r="B508" s="150"/>
    </row>
    <row r="509" spans="1:2" x14ac:dyDescent="0.2">
      <c r="A509" s="165"/>
    </row>
    <row r="510" spans="1:2" x14ac:dyDescent="0.2">
      <c r="A510" s="165"/>
      <c r="B510" s="150"/>
    </row>
    <row r="511" spans="1:2" x14ac:dyDescent="0.2">
      <c r="A511" s="167"/>
      <c r="B511" s="150"/>
    </row>
    <row r="512" spans="1:2" x14ac:dyDescent="0.2">
      <c r="A512" s="177"/>
      <c r="B512" s="150"/>
    </row>
    <row r="513" spans="1:2" x14ac:dyDescent="0.2">
      <c r="A513" s="177"/>
      <c r="B513" s="150"/>
    </row>
    <row r="514" spans="1:2" x14ac:dyDescent="0.2">
      <c r="A514" s="177"/>
      <c r="B514" s="150"/>
    </row>
    <row r="515" spans="1:2" x14ac:dyDescent="0.2">
      <c r="A515" s="177"/>
      <c r="B515" s="150"/>
    </row>
    <row r="516" spans="1:2" x14ac:dyDescent="0.2">
      <c r="A516" s="177"/>
      <c r="B516" s="150"/>
    </row>
    <row r="517" spans="1:2" x14ac:dyDescent="0.2">
      <c r="A517" s="165"/>
    </row>
    <row r="518" spans="1:2" x14ac:dyDescent="0.2">
      <c r="A518" s="165"/>
    </row>
    <row r="519" spans="1:2" x14ac:dyDescent="0.2">
      <c r="A519" s="177"/>
      <c r="B519" s="150"/>
    </row>
    <row r="520" spans="1:2" x14ac:dyDescent="0.2">
      <c r="B520" s="150"/>
    </row>
    <row r="521" spans="1:2" x14ac:dyDescent="0.2">
      <c r="A521" s="165"/>
      <c r="B521" s="150"/>
    </row>
    <row r="522" spans="1:2" x14ac:dyDescent="0.2">
      <c r="A522" s="177"/>
      <c r="B522" s="150"/>
    </row>
    <row r="523" spans="1:2" x14ac:dyDescent="0.2">
      <c r="A523" s="177"/>
      <c r="B523" s="150"/>
    </row>
    <row r="524" spans="1:2" x14ac:dyDescent="0.2">
      <c r="A524" s="165"/>
      <c r="B524" s="150"/>
    </row>
    <row r="525" spans="1:2" x14ac:dyDescent="0.2">
      <c r="A525" s="177"/>
      <c r="B525" s="150"/>
    </row>
    <row r="526" spans="1:2" x14ac:dyDescent="0.2">
      <c r="B526" s="150"/>
    </row>
    <row r="527" spans="1:2" x14ac:dyDescent="0.2">
      <c r="A527" s="170"/>
      <c r="B527" s="165"/>
    </row>
    <row r="528" spans="1:2" x14ac:dyDescent="0.2">
      <c r="B528" s="150"/>
    </row>
    <row r="529" spans="1:2" x14ac:dyDescent="0.2">
      <c r="A529" s="165"/>
      <c r="B529" s="165"/>
    </row>
    <row r="530" spans="1:2" x14ac:dyDescent="0.2">
      <c r="A530" s="165"/>
    </row>
    <row r="531" spans="1:2" x14ac:dyDescent="0.2">
      <c r="A531" s="165"/>
    </row>
    <row r="532" spans="1:2" x14ac:dyDescent="0.2">
      <c r="A532" s="177"/>
      <c r="B532" s="150"/>
    </row>
    <row r="533" spans="1:2" x14ac:dyDescent="0.2">
      <c r="A533" s="177"/>
      <c r="B533" s="150"/>
    </row>
    <row r="534" spans="1:2" x14ac:dyDescent="0.2">
      <c r="A534" s="165"/>
    </row>
    <row r="535" spans="1:2" x14ac:dyDescent="0.2">
      <c r="A535" s="165"/>
    </row>
    <row r="536" spans="1:2" x14ac:dyDescent="0.2">
      <c r="A536" s="177"/>
      <c r="B536" s="150"/>
    </row>
    <row r="537" spans="1:2" x14ac:dyDescent="0.2">
      <c r="A537" s="177"/>
      <c r="B537" s="150"/>
    </row>
    <row r="538" spans="1:2" x14ac:dyDescent="0.2">
      <c r="A538" s="177"/>
      <c r="B538" s="150"/>
    </row>
    <row r="539" spans="1:2" x14ac:dyDescent="0.2">
      <c r="A539" s="177"/>
      <c r="B539" s="150"/>
    </row>
    <row r="540" spans="1:2" x14ac:dyDescent="0.2">
      <c r="A540" s="177"/>
      <c r="B540" s="150"/>
    </row>
    <row r="541" spans="1:2" x14ac:dyDescent="0.2">
      <c r="A541" s="165"/>
    </row>
    <row r="542" spans="1:2" x14ac:dyDescent="0.2">
      <c r="A542" s="165"/>
    </row>
    <row r="543" spans="1:2" x14ac:dyDescent="0.2">
      <c r="A543" s="177"/>
      <c r="B543" s="150"/>
    </row>
    <row r="544" spans="1:2" x14ac:dyDescent="0.2">
      <c r="A544" s="177"/>
      <c r="B544" s="150"/>
    </row>
    <row r="545" spans="1:2" x14ac:dyDescent="0.2">
      <c r="A545" s="177"/>
      <c r="B545" s="150"/>
    </row>
    <row r="546" spans="1:2" x14ac:dyDescent="0.2">
      <c r="A546" s="177"/>
      <c r="B546" s="150"/>
    </row>
    <row r="547" spans="1:2" x14ac:dyDescent="0.2">
      <c r="A547" s="177"/>
      <c r="B547" s="150"/>
    </row>
    <row r="548" spans="1:2" x14ac:dyDescent="0.2">
      <c r="A548" s="164"/>
      <c r="B548" s="165"/>
    </row>
    <row r="549" spans="1:2" x14ac:dyDescent="0.2">
      <c r="A549" s="177"/>
      <c r="B549" s="150"/>
    </row>
    <row r="550" spans="1:2" x14ac:dyDescent="0.2">
      <c r="A550" s="165"/>
      <c r="B550" s="165"/>
    </row>
    <row r="551" spans="1:2" x14ac:dyDescent="0.2">
      <c r="A551" s="165"/>
    </row>
    <row r="552" spans="1:2" x14ac:dyDescent="0.2">
      <c r="A552" s="165"/>
    </row>
    <row r="553" spans="1:2" x14ac:dyDescent="0.2">
      <c r="A553" s="177"/>
      <c r="B553" s="150"/>
    </row>
    <row r="554" spans="1:2" x14ac:dyDescent="0.2">
      <c r="A554" s="177"/>
      <c r="B554" s="150"/>
    </row>
    <row r="555" spans="1:2" x14ac:dyDescent="0.2">
      <c r="A555" s="165"/>
    </row>
    <row r="556" spans="1:2" x14ac:dyDescent="0.2">
      <c r="A556" s="177"/>
      <c r="B556" s="150"/>
    </row>
    <row r="557" spans="1:2" x14ac:dyDescent="0.2">
      <c r="A557" s="165"/>
    </row>
    <row r="561" spans="1:2" x14ac:dyDescent="0.2">
      <c r="A561" s="165"/>
    </row>
    <row r="562" spans="1:2" x14ac:dyDescent="0.2">
      <c r="A562" s="165"/>
    </row>
    <row r="563" spans="1:2" x14ac:dyDescent="0.2">
      <c r="A563" s="177"/>
      <c r="B563" s="150"/>
    </row>
    <row r="564" spans="1:2" x14ac:dyDescent="0.2">
      <c r="A564" s="168"/>
    </row>
    <row r="566" spans="1:2" x14ac:dyDescent="0.2">
      <c r="A566" s="164"/>
      <c r="B566" s="165"/>
    </row>
    <row r="603" spans="1:2" x14ac:dyDescent="0.2">
      <c r="A603" s="164"/>
      <c r="B603" s="169"/>
    </row>
    <row r="628" spans="1:2" x14ac:dyDescent="0.2">
      <c r="A628" s="162"/>
      <c r="B628" s="163"/>
    </row>
    <row r="630" spans="1:2" x14ac:dyDescent="0.2">
      <c r="A630" s="162"/>
      <c r="B630" s="163"/>
    </row>
    <row r="631" spans="1:2" x14ac:dyDescent="0.2">
      <c r="A631" s="162"/>
      <c r="B631" s="163"/>
    </row>
    <row r="632" spans="1:2" x14ac:dyDescent="0.2">
      <c r="A632" s="162"/>
      <c r="B632" s="163"/>
    </row>
    <row r="633" spans="1:2" x14ac:dyDescent="0.2">
      <c r="A633" s="162"/>
      <c r="B633" s="163"/>
    </row>
    <row r="635" spans="1:2" x14ac:dyDescent="0.2">
      <c r="A635" s="164"/>
      <c r="B635" s="169"/>
    </row>
    <row r="681" spans="1:2" x14ac:dyDescent="0.2">
      <c r="A681" s="162"/>
      <c r="B681" s="163"/>
    </row>
    <row r="683" spans="1:2" x14ac:dyDescent="0.2">
      <c r="A683" s="162"/>
      <c r="B683" s="163"/>
    </row>
    <row r="684" spans="1:2" x14ac:dyDescent="0.2">
      <c r="A684" s="162"/>
      <c r="B684" s="163"/>
    </row>
    <row r="685" spans="1:2" x14ac:dyDescent="0.2">
      <c r="A685" s="162"/>
      <c r="B685" s="163"/>
    </row>
    <row r="690" spans="1:2" x14ac:dyDescent="0.2">
      <c r="A690" s="164"/>
      <c r="B690" s="169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3" orientation="portrait" r:id="rId1"/>
  <headerFooter differentFirst="1" alignWithMargins="0"/>
  <rowBreaks count="2" manualBreakCount="2">
    <brk id="57" max="5" man="1"/>
    <brk id="10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B78" zoomScale="90" zoomScaleNormal="90" workbookViewId="0">
      <selection activeCell="D98" sqref="D98"/>
    </sheetView>
  </sheetViews>
  <sheetFormatPr defaultColWidth="11.5703125" defaultRowHeight="12.75" x14ac:dyDescent="0.2"/>
  <cols>
    <col min="1" max="1" width="13.140625" style="88" customWidth="1"/>
    <col min="2" max="2" width="54.7109375" style="88" bestFit="1" customWidth="1"/>
    <col min="3" max="6" width="13.140625" style="88" customWidth="1"/>
    <col min="7" max="7" width="17.42578125" style="88" bestFit="1" customWidth="1"/>
    <col min="8" max="8" width="13.140625" style="88" customWidth="1"/>
    <col min="9" max="9" width="15.28515625" style="88" bestFit="1" customWidth="1"/>
    <col min="10" max="11" width="13.140625" style="88" customWidth="1"/>
    <col min="12" max="12" width="11.5703125" style="88"/>
    <col min="13" max="13" width="14.42578125" style="88" bestFit="1" customWidth="1"/>
    <col min="14" max="256" width="11.5703125" style="88"/>
    <col min="257" max="257" width="13.140625" style="88" customWidth="1"/>
    <col min="258" max="258" width="54.7109375" style="88" bestFit="1" customWidth="1"/>
    <col min="259" max="267" width="13.140625" style="88" customWidth="1"/>
    <col min="268" max="268" width="11.5703125" style="88"/>
    <col min="269" max="269" width="14.42578125" style="88" bestFit="1" customWidth="1"/>
    <col min="270" max="512" width="11.5703125" style="88"/>
    <col min="513" max="513" width="13.140625" style="88" customWidth="1"/>
    <col min="514" max="514" width="54.7109375" style="88" bestFit="1" customWidth="1"/>
    <col min="515" max="523" width="13.140625" style="88" customWidth="1"/>
    <col min="524" max="524" width="11.5703125" style="88"/>
    <col min="525" max="525" width="14.42578125" style="88" bestFit="1" customWidth="1"/>
    <col min="526" max="768" width="11.5703125" style="88"/>
    <col min="769" max="769" width="13.140625" style="88" customWidth="1"/>
    <col min="770" max="770" width="54.7109375" style="88" bestFit="1" customWidth="1"/>
    <col min="771" max="779" width="13.140625" style="88" customWidth="1"/>
    <col min="780" max="780" width="11.5703125" style="88"/>
    <col min="781" max="781" width="14.42578125" style="88" bestFit="1" customWidth="1"/>
    <col min="782" max="1024" width="11.5703125" style="88"/>
    <col min="1025" max="1025" width="13.140625" style="88" customWidth="1"/>
    <col min="1026" max="1026" width="54.7109375" style="88" bestFit="1" customWidth="1"/>
    <col min="1027" max="1035" width="13.140625" style="88" customWidth="1"/>
    <col min="1036" max="1036" width="11.5703125" style="88"/>
    <col min="1037" max="1037" width="14.42578125" style="88" bestFit="1" customWidth="1"/>
    <col min="1038" max="1280" width="11.5703125" style="88"/>
    <col min="1281" max="1281" width="13.140625" style="88" customWidth="1"/>
    <col min="1282" max="1282" width="54.7109375" style="88" bestFit="1" customWidth="1"/>
    <col min="1283" max="1291" width="13.140625" style="88" customWidth="1"/>
    <col min="1292" max="1292" width="11.5703125" style="88"/>
    <col min="1293" max="1293" width="14.42578125" style="88" bestFit="1" customWidth="1"/>
    <col min="1294" max="1536" width="11.5703125" style="88"/>
    <col min="1537" max="1537" width="13.140625" style="88" customWidth="1"/>
    <col min="1538" max="1538" width="54.7109375" style="88" bestFit="1" customWidth="1"/>
    <col min="1539" max="1547" width="13.140625" style="88" customWidth="1"/>
    <col min="1548" max="1548" width="11.5703125" style="88"/>
    <col min="1549" max="1549" width="14.42578125" style="88" bestFit="1" customWidth="1"/>
    <col min="1550" max="1792" width="11.5703125" style="88"/>
    <col min="1793" max="1793" width="13.140625" style="88" customWidth="1"/>
    <col min="1794" max="1794" width="54.7109375" style="88" bestFit="1" customWidth="1"/>
    <col min="1795" max="1803" width="13.140625" style="88" customWidth="1"/>
    <col min="1804" max="1804" width="11.5703125" style="88"/>
    <col min="1805" max="1805" width="14.42578125" style="88" bestFit="1" customWidth="1"/>
    <col min="1806" max="2048" width="11.5703125" style="88"/>
    <col min="2049" max="2049" width="13.140625" style="88" customWidth="1"/>
    <col min="2050" max="2050" width="54.7109375" style="88" bestFit="1" customWidth="1"/>
    <col min="2051" max="2059" width="13.140625" style="88" customWidth="1"/>
    <col min="2060" max="2060" width="11.5703125" style="88"/>
    <col min="2061" max="2061" width="14.42578125" style="88" bestFit="1" customWidth="1"/>
    <col min="2062" max="2304" width="11.5703125" style="88"/>
    <col min="2305" max="2305" width="13.140625" style="88" customWidth="1"/>
    <col min="2306" max="2306" width="54.7109375" style="88" bestFit="1" customWidth="1"/>
    <col min="2307" max="2315" width="13.140625" style="88" customWidth="1"/>
    <col min="2316" max="2316" width="11.5703125" style="88"/>
    <col min="2317" max="2317" width="14.42578125" style="88" bestFit="1" customWidth="1"/>
    <col min="2318" max="2560" width="11.5703125" style="88"/>
    <col min="2561" max="2561" width="13.140625" style="88" customWidth="1"/>
    <col min="2562" max="2562" width="54.7109375" style="88" bestFit="1" customWidth="1"/>
    <col min="2563" max="2571" width="13.140625" style="88" customWidth="1"/>
    <col min="2572" max="2572" width="11.5703125" style="88"/>
    <col min="2573" max="2573" width="14.42578125" style="88" bestFit="1" customWidth="1"/>
    <col min="2574" max="2816" width="11.5703125" style="88"/>
    <col min="2817" max="2817" width="13.140625" style="88" customWidth="1"/>
    <col min="2818" max="2818" width="54.7109375" style="88" bestFit="1" customWidth="1"/>
    <col min="2819" max="2827" width="13.140625" style="88" customWidth="1"/>
    <col min="2828" max="2828" width="11.5703125" style="88"/>
    <col min="2829" max="2829" width="14.42578125" style="88" bestFit="1" customWidth="1"/>
    <col min="2830" max="3072" width="11.5703125" style="88"/>
    <col min="3073" max="3073" width="13.140625" style="88" customWidth="1"/>
    <col min="3074" max="3074" width="54.7109375" style="88" bestFit="1" customWidth="1"/>
    <col min="3075" max="3083" width="13.140625" style="88" customWidth="1"/>
    <col min="3084" max="3084" width="11.5703125" style="88"/>
    <col min="3085" max="3085" width="14.42578125" style="88" bestFit="1" customWidth="1"/>
    <col min="3086" max="3328" width="11.5703125" style="88"/>
    <col min="3329" max="3329" width="13.140625" style="88" customWidth="1"/>
    <col min="3330" max="3330" width="54.7109375" style="88" bestFit="1" customWidth="1"/>
    <col min="3331" max="3339" width="13.140625" style="88" customWidth="1"/>
    <col min="3340" max="3340" width="11.5703125" style="88"/>
    <col min="3341" max="3341" width="14.42578125" style="88" bestFit="1" customWidth="1"/>
    <col min="3342" max="3584" width="11.5703125" style="88"/>
    <col min="3585" max="3585" width="13.140625" style="88" customWidth="1"/>
    <col min="3586" max="3586" width="54.7109375" style="88" bestFit="1" customWidth="1"/>
    <col min="3587" max="3595" width="13.140625" style="88" customWidth="1"/>
    <col min="3596" max="3596" width="11.5703125" style="88"/>
    <col min="3597" max="3597" width="14.42578125" style="88" bestFit="1" customWidth="1"/>
    <col min="3598" max="3840" width="11.5703125" style="88"/>
    <col min="3841" max="3841" width="13.140625" style="88" customWidth="1"/>
    <col min="3842" max="3842" width="54.7109375" style="88" bestFit="1" customWidth="1"/>
    <col min="3843" max="3851" width="13.140625" style="88" customWidth="1"/>
    <col min="3852" max="3852" width="11.5703125" style="88"/>
    <col min="3853" max="3853" width="14.42578125" style="88" bestFit="1" customWidth="1"/>
    <col min="3854" max="4096" width="11.5703125" style="88"/>
    <col min="4097" max="4097" width="13.140625" style="88" customWidth="1"/>
    <col min="4098" max="4098" width="54.7109375" style="88" bestFit="1" customWidth="1"/>
    <col min="4099" max="4107" width="13.140625" style="88" customWidth="1"/>
    <col min="4108" max="4108" width="11.5703125" style="88"/>
    <col min="4109" max="4109" width="14.42578125" style="88" bestFit="1" customWidth="1"/>
    <col min="4110" max="4352" width="11.5703125" style="88"/>
    <col min="4353" max="4353" width="13.140625" style="88" customWidth="1"/>
    <col min="4354" max="4354" width="54.7109375" style="88" bestFit="1" customWidth="1"/>
    <col min="4355" max="4363" width="13.140625" style="88" customWidth="1"/>
    <col min="4364" max="4364" width="11.5703125" style="88"/>
    <col min="4365" max="4365" width="14.42578125" style="88" bestFit="1" customWidth="1"/>
    <col min="4366" max="4608" width="11.5703125" style="88"/>
    <col min="4609" max="4609" width="13.140625" style="88" customWidth="1"/>
    <col min="4610" max="4610" width="54.7109375" style="88" bestFit="1" customWidth="1"/>
    <col min="4611" max="4619" width="13.140625" style="88" customWidth="1"/>
    <col min="4620" max="4620" width="11.5703125" style="88"/>
    <col min="4621" max="4621" width="14.42578125" style="88" bestFit="1" customWidth="1"/>
    <col min="4622" max="4864" width="11.5703125" style="88"/>
    <col min="4865" max="4865" width="13.140625" style="88" customWidth="1"/>
    <col min="4866" max="4866" width="54.7109375" style="88" bestFit="1" customWidth="1"/>
    <col min="4867" max="4875" width="13.140625" style="88" customWidth="1"/>
    <col min="4876" max="4876" width="11.5703125" style="88"/>
    <col min="4877" max="4877" width="14.42578125" style="88" bestFit="1" customWidth="1"/>
    <col min="4878" max="5120" width="11.5703125" style="88"/>
    <col min="5121" max="5121" width="13.140625" style="88" customWidth="1"/>
    <col min="5122" max="5122" width="54.7109375" style="88" bestFit="1" customWidth="1"/>
    <col min="5123" max="5131" width="13.140625" style="88" customWidth="1"/>
    <col min="5132" max="5132" width="11.5703125" style="88"/>
    <col min="5133" max="5133" width="14.42578125" style="88" bestFit="1" customWidth="1"/>
    <col min="5134" max="5376" width="11.5703125" style="88"/>
    <col min="5377" max="5377" width="13.140625" style="88" customWidth="1"/>
    <col min="5378" max="5378" width="54.7109375" style="88" bestFit="1" customWidth="1"/>
    <col min="5379" max="5387" width="13.140625" style="88" customWidth="1"/>
    <col min="5388" max="5388" width="11.5703125" style="88"/>
    <col min="5389" max="5389" width="14.42578125" style="88" bestFit="1" customWidth="1"/>
    <col min="5390" max="5632" width="11.5703125" style="88"/>
    <col min="5633" max="5633" width="13.140625" style="88" customWidth="1"/>
    <col min="5634" max="5634" width="54.7109375" style="88" bestFit="1" customWidth="1"/>
    <col min="5635" max="5643" width="13.140625" style="88" customWidth="1"/>
    <col min="5644" max="5644" width="11.5703125" style="88"/>
    <col min="5645" max="5645" width="14.42578125" style="88" bestFit="1" customWidth="1"/>
    <col min="5646" max="5888" width="11.5703125" style="88"/>
    <col min="5889" max="5889" width="13.140625" style="88" customWidth="1"/>
    <col min="5890" max="5890" width="54.7109375" style="88" bestFit="1" customWidth="1"/>
    <col min="5891" max="5899" width="13.140625" style="88" customWidth="1"/>
    <col min="5900" max="5900" width="11.5703125" style="88"/>
    <col min="5901" max="5901" width="14.42578125" style="88" bestFit="1" customWidth="1"/>
    <col min="5902" max="6144" width="11.5703125" style="88"/>
    <col min="6145" max="6145" width="13.140625" style="88" customWidth="1"/>
    <col min="6146" max="6146" width="54.7109375" style="88" bestFit="1" customWidth="1"/>
    <col min="6147" max="6155" width="13.140625" style="88" customWidth="1"/>
    <col min="6156" max="6156" width="11.5703125" style="88"/>
    <col min="6157" max="6157" width="14.42578125" style="88" bestFit="1" customWidth="1"/>
    <col min="6158" max="6400" width="11.5703125" style="88"/>
    <col min="6401" max="6401" width="13.140625" style="88" customWidth="1"/>
    <col min="6402" max="6402" width="54.7109375" style="88" bestFit="1" customWidth="1"/>
    <col min="6403" max="6411" width="13.140625" style="88" customWidth="1"/>
    <col min="6412" max="6412" width="11.5703125" style="88"/>
    <col min="6413" max="6413" width="14.42578125" style="88" bestFit="1" customWidth="1"/>
    <col min="6414" max="6656" width="11.5703125" style="88"/>
    <col min="6657" max="6657" width="13.140625" style="88" customWidth="1"/>
    <col min="6658" max="6658" width="54.7109375" style="88" bestFit="1" customWidth="1"/>
    <col min="6659" max="6667" width="13.140625" style="88" customWidth="1"/>
    <col min="6668" max="6668" width="11.5703125" style="88"/>
    <col min="6669" max="6669" width="14.42578125" style="88" bestFit="1" customWidth="1"/>
    <col min="6670" max="6912" width="11.5703125" style="88"/>
    <col min="6913" max="6913" width="13.140625" style="88" customWidth="1"/>
    <col min="6914" max="6914" width="54.7109375" style="88" bestFit="1" customWidth="1"/>
    <col min="6915" max="6923" width="13.140625" style="88" customWidth="1"/>
    <col min="6924" max="6924" width="11.5703125" style="88"/>
    <col min="6925" max="6925" width="14.42578125" style="88" bestFit="1" customWidth="1"/>
    <col min="6926" max="7168" width="11.5703125" style="88"/>
    <col min="7169" max="7169" width="13.140625" style="88" customWidth="1"/>
    <col min="7170" max="7170" width="54.7109375" style="88" bestFit="1" customWidth="1"/>
    <col min="7171" max="7179" width="13.140625" style="88" customWidth="1"/>
    <col min="7180" max="7180" width="11.5703125" style="88"/>
    <col min="7181" max="7181" width="14.42578125" style="88" bestFit="1" customWidth="1"/>
    <col min="7182" max="7424" width="11.5703125" style="88"/>
    <col min="7425" max="7425" width="13.140625" style="88" customWidth="1"/>
    <col min="7426" max="7426" width="54.7109375" style="88" bestFit="1" customWidth="1"/>
    <col min="7427" max="7435" width="13.140625" style="88" customWidth="1"/>
    <col min="7436" max="7436" width="11.5703125" style="88"/>
    <col min="7437" max="7437" width="14.42578125" style="88" bestFit="1" customWidth="1"/>
    <col min="7438" max="7680" width="11.5703125" style="88"/>
    <col min="7681" max="7681" width="13.140625" style="88" customWidth="1"/>
    <col min="7682" max="7682" width="54.7109375" style="88" bestFit="1" customWidth="1"/>
    <col min="7683" max="7691" width="13.140625" style="88" customWidth="1"/>
    <col min="7692" max="7692" width="11.5703125" style="88"/>
    <col min="7693" max="7693" width="14.42578125" style="88" bestFit="1" customWidth="1"/>
    <col min="7694" max="7936" width="11.5703125" style="88"/>
    <col min="7937" max="7937" width="13.140625" style="88" customWidth="1"/>
    <col min="7938" max="7938" width="54.7109375" style="88" bestFit="1" customWidth="1"/>
    <col min="7939" max="7947" width="13.140625" style="88" customWidth="1"/>
    <col min="7948" max="7948" width="11.5703125" style="88"/>
    <col min="7949" max="7949" width="14.42578125" style="88" bestFit="1" customWidth="1"/>
    <col min="7950" max="8192" width="11.5703125" style="88"/>
    <col min="8193" max="8193" width="13.140625" style="88" customWidth="1"/>
    <col min="8194" max="8194" width="54.7109375" style="88" bestFit="1" customWidth="1"/>
    <col min="8195" max="8203" width="13.140625" style="88" customWidth="1"/>
    <col min="8204" max="8204" width="11.5703125" style="88"/>
    <col min="8205" max="8205" width="14.42578125" style="88" bestFit="1" customWidth="1"/>
    <col min="8206" max="8448" width="11.5703125" style="88"/>
    <col min="8449" max="8449" width="13.140625" style="88" customWidth="1"/>
    <col min="8450" max="8450" width="54.7109375" style="88" bestFit="1" customWidth="1"/>
    <col min="8451" max="8459" width="13.140625" style="88" customWidth="1"/>
    <col min="8460" max="8460" width="11.5703125" style="88"/>
    <col min="8461" max="8461" width="14.42578125" style="88" bestFit="1" customWidth="1"/>
    <col min="8462" max="8704" width="11.5703125" style="88"/>
    <col min="8705" max="8705" width="13.140625" style="88" customWidth="1"/>
    <col min="8706" max="8706" width="54.7109375" style="88" bestFit="1" customWidth="1"/>
    <col min="8707" max="8715" width="13.140625" style="88" customWidth="1"/>
    <col min="8716" max="8716" width="11.5703125" style="88"/>
    <col min="8717" max="8717" width="14.42578125" style="88" bestFit="1" customWidth="1"/>
    <col min="8718" max="8960" width="11.5703125" style="88"/>
    <col min="8961" max="8961" width="13.140625" style="88" customWidth="1"/>
    <col min="8962" max="8962" width="54.7109375" style="88" bestFit="1" customWidth="1"/>
    <col min="8963" max="8971" width="13.140625" style="88" customWidth="1"/>
    <col min="8972" max="8972" width="11.5703125" style="88"/>
    <col min="8973" max="8973" width="14.42578125" style="88" bestFit="1" customWidth="1"/>
    <col min="8974" max="9216" width="11.5703125" style="88"/>
    <col min="9217" max="9217" width="13.140625" style="88" customWidth="1"/>
    <col min="9218" max="9218" width="54.7109375" style="88" bestFit="1" customWidth="1"/>
    <col min="9219" max="9227" width="13.140625" style="88" customWidth="1"/>
    <col min="9228" max="9228" width="11.5703125" style="88"/>
    <col min="9229" max="9229" width="14.42578125" style="88" bestFit="1" customWidth="1"/>
    <col min="9230" max="9472" width="11.5703125" style="88"/>
    <col min="9473" max="9473" width="13.140625" style="88" customWidth="1"/>
    <col min="9474" max="9474" width="54.7109375" style="88" bestFit="1" customWidth="1"/>
    <col min="9475" max="9483" width="13.140625" style="88" customWidth="1"/>
    <col min="9484" max="9484" width="11.5703125" style="88"/>
    <col min="9485" max="9485" width="14.42578125" style="88" bestFit="1" customWidth="1"/>
    <col min="9486" max="9728" width="11.5703125" style="88"/>
    <col min="9729" max="9729" width="13.140625" style="88" customWidth="1"/>
    <col min="9730" max="9730" width="54.7109375" style="88" bestFit="1" customWidth="1"/>
    <col min="9731" max="9739" width="13.140625" style="88" customWidth="1"/>
    <col min="9740" max="9740" width="11.5703125" style="88"/>
    <col min="9741" max="9741" width="14.42578125" style="88" bestFit="1" customWidth="1"/>
    <col min="9742" max="9984" width="11.5703125" style="88"/>
    <col min="9985" max="9985" width="13.140625" style="88" customWidth="1"/>
    <col min="9986" max="9986" width="54.7109375" style="88" bestFit="1" customWidth="1"/>
    <col min="9987" max="9995" width="13.140625" style="88" customWidth="1"/>
    <col min="9996" max="9996" width="11.5703125" style="88"/>
    <col min="9997" max="9997" width="14.42578125" style="88" bestFit="1" customWidth="1"/>
    <col min="9998" max="10240" width="11.5703125" style="88"/>
    <col min="10241" max="10241" width="13.140625" style="88" customWidth="1"/>
    <col min="10242" max="10242" width="54.7109375" style="88" bestFit="1" customWidth="1"/>
    <col min="10243" max="10251" width="13.140625" style="88" customWidth="1"/>
    <col min="10252" max="10252" width="11.5703125" style="88"/>
    <col min="10253" max="10253" width="14.42578125" style="88" bestFit="1" customWidth="1"/>
    <col min="10254" max="10496" width="11.5703125" style="88"/>
    <col min="10497" max="10497" width="13.140625" style="88" customWidth="1"/>
    <col min="10498" max="10498" width="54.7109375" style="88" bestFit="1" customWidth="1"/>
    <col min="10499" max="10507" width="13.140625" style="88" customWidth="1"/>
    <col min="10508" max="10508" width="11.5703125" style="88"/>
    <col min="10509" max="10509" width="14.42578125" style="88" bestFit="1" customWidth="1"/>
    <col min="10510" max="10752" width="11.5703125" style="88"/>
    <col min="10753" max="10753" width="13.140625" style="88" customWidth="1"/>
    <col min="10754" max="10754" width="54.7109375" style="88" bestFit="1" customWidth="1"/>
    <col min="10755" max="10763" width="13.140625" style="88" customWidth="1"/>
    <col min="10764" max="10764" width="11.5703125" style="88"/>
    <col min="10765" max="10765" width="14.42578125" style="88" bestFit="1" customWidth="1"/>
    <col min="10766" max="11008" width="11.5703125" style="88"/>
    <col min="11009" max="11009" width="13.140625" style="88" customWidth="1"/>
    <col min="11010" max="11010" width="54.7109375" style="88" bestFit="1" customWidth="1"/>
    <col min="11011" max="11019" width="13.140625" style="88" customWidth="1"/>
    <col min="11020" max="11020" width="11.5703125" style="88"/>
    <col min="11021" max="11021" width="14.42578125" style="88" bestFit="1" customWidth="1"/>
    <col min="11022" max="11264" width="11.5703125" style="88"/>
    <col min="11265" max="11265" width="13.140625" style="88" customWidth="1"/>
    <col min="11266" max="11266" width="54.7109375" style="88" bestFit="1" customWidth="1"/>
    <col min="11267" max="11275" width="13.140625" style="88" customWidth="1"/>
    <col min="11276" max="11276" width="11.5703125" style="88"/>
    <col min="11277" max="11277" width="14.42578125" style="88" bestFit="1" customWidth="1"/>
    <col min="11278" max="11520" width="11.5703125" style="88"/>
    <col min="11521" max="11521" width="13.140625" style="88" customWidth="1"/>
    <col min="11522" max="11522" width="54.7109375" style="88" bestFit="1" customWidth="1"/>
    <col min="11523" max="11531" width="13.140625" style="88" customWidth="1"/>
    <col min="11532" max="11532" width="11.5703125" style="88"/>
    <col min="11533" max="11533" width="14.42578125" style="88" bestFit="1" customWidth="1"/>
    <col min="11534" max="11776" width="11.5703125" style="88"/>
    <col min="11777" max="11777" width="13.140625" style="88" customWidth="1"/>
    <col min="11778" max="11778" width="54.7109375" style="88" bestFit="1" customWidth="1"/>
    <col min="11779" max="11787" width="13.140625" style="88" customWidth="1"/>
    <col min="11788" max="11788" width="11.5703125" style="88"/>
    <col min="11789" max="11789" width="14.42578125" style="88" bestFit="1" customWidth="1"/>
    <col min="11790" max="12032" width="11.5703125" style="88"/>
    <col min="12033" max="12033" width="13.140625" style="88" customWidth="1"/>
    <col min="12034" max="12034" width="54.7109375" style="88" bestFit="1" customWidth="1"/>
    <col min="12035" max="12043" width="13.140625" style="88" customWidth="1"/>
    <col min="12044" max="12044" width="11.5703125" style="88"/>
    <col min="12045" max="12045" width="14.42578125" style="88" bestFit="1" customWidth="1"/>
    <col min="12046" max="12288" width="11.5703125" style="88"/>
    <col min="12289" max="12289" width="13.140625" style="88" customWidth="1"/>
    <col min="12290" max="12290" width="54.7109375" style="88" bestFit="1" customWidth="1"/>
    <col min="12291" max="12299" width="13.140625" style="88" customWidth="1"/>
    <col min="12300" max="12300" width="11.5703125" style="88"/>
    <col min="12301" max="12301" width="14.42578125" style="88" bestFit="1" customWidth="1"/>
    <col min="12302" max="12544" width="11.5703125" style="88"/>
    <col min="12545" max="12545" width="13.140625" style="88" customWidth="1"/>
    <col min="12546" max="12546" width="54.7109375" style="88" bestFit="1" customWidth="1"/>
    <col min="12547" max="12555" width="13.140625" style="88" customWidth="1"/>
    <col min="12556" max="12556" width="11.5703125" style="88"/>
    <col min="12557" max="12557" width="14.42578125" style="88" bestFit="1" customWidth="1"/>
    <col min="12558" max="12800" width="11.5703125" style="88"/>
    <col min="12801" max="12801" width="13.140625" style="88" customWidth="1"/>
    <col min="12802" max="12802" width="54.7109375" style="88" bestFit="1" customWidth="1"/>
    <col min="12803" max="12811" width="13.140625" style="88" customWidth="1"/>
    <col min="12812" max="12812" width="11.5703125" style="88"/>
    <col min="12813" max="12813" width="14.42578125" style="88" bestFit="1" customWidth="1"/>
    <col min="12814" max="13056" width="11.5703125" style="88"/>
    <col min="13057" max="13057" width="13.140625" style="88" customWidth="1"/>
    <col min="13058" max="13058" width="54.7109375" style="88" bestFit="1" customWidth="1"/>
    <col min="13059" max="13067" width="13.140625" style="88" customWidth="1"/>
    <col min="13068" max="13068" width="11.5703125" style="88"/>
    <col min="13069" max="13069" width="14.42578125" style="88" bestFit="1" customWidth="1"/>
    <col min="13070" max="13312" width="11.5703125" style="88"/>
    <col min="13313" max="13313" width="13.140625" style="88" customWidth="1"/>
    <col min="13314" max="13314" width="54.7109375" style="88" bestFit="1" customWidth="1"/>
    <col min="13315" max="13323" width="13.140625" style="88" customWidth="1"/>
    <col min="13324" max="13324" width="11.5703125" style="88"/>
    <col min="13325" max="13325" width="14.42578125" style="88" bestFit="1" customWidth="1"/>
    <col min="13326" max="13568" width="11.5703125" style="88"/>
    <col min="13569" max="13569" width="13.140625" style="88" customWidth="1"/>
    <col min="13570" max="13570" width="54.7109375" style="88" bestFit="1" customWidth="1"/>
    <col min="13571" max="13579" width="13.140625" style="88" customWidth="1"/>
    <col min="13580" max="13580" width="11.5703125" style="88"/>
    <col min="13581" max="13581" width="14.42578125" style="88" bestFit="1" customWidth="1"/>
    <col min="13582" max="13824" width="11.5703125" style="88"/>
    <col min="13825" max="13825" width="13.140625" style="88" customWidth="1"/>
    <col min="13826" max="13826" width="54.7109375" style="88" bestFit="1" customWidth="1"/>
    <col min="13827" max="13835" width="13.140625" style="88" customWidth="1"/>
    <col min="13836" max="13836" width="11.5703125" style="88"/>
    <col min="13837" max="13837" width="14.42578125" style="88" bestFit="1" customWidth="1"/>
    <col min="13838" max="14080" width="11.5703125" style="88"/>
    <col min="14081" max="14081" width="13.140625" style="88" customWidth="1"/>
    <col min="14082" max="14082" width="54.7109375" style="88" bestFit="1" customWidth="1"/>
    <col min="14083" max="14091" width="13.140625" style="88" customWidth="1"/>
    <col min="14092" max="14092" width="11.5703125" style="88"/>
    <col min="14093" max="14093" width="14.42578125" style="88" bestFit="1" customWidth="1"/>
    <col min="14094" max="14336" width="11.5703125" style="88"/>
    <col min="14337" max="14337" width="13.140625" style="88" customWidth="1"/>
    <col min="14338" max="14338" width="54.7109375" style="88" bestFit="1" customWidth="1"/>
    <col min="14339" max="14347" width="13.140625" style="88" customWidth="1"/>
    <col min="14348" max="14348" width="11.5703125" style="88"/>
    <col min="14349" max="14349" width="14.42578125" style="88" bestFit="1" customWidth="1"/>
    <col min="14350" max="14592" width="11.5703125" style="88"/>
    <col min="14593" max="14593" width="13.140625" style="88" customWidth="1"/>
    <col min="14594" max="14594" width="54.7109375" style="88" bestFit="1" customWidth="1"/>
    <col min="14595" max="14603" width="13.140625" style="88" customWidth="1"/>
    <col min="14604" max="14604" width="11.5703125" style="88"/>
    <col min="14605" max="14605" width="14.42578125" style="88" bestFit="1" customWidth="1"/>
    <col min="14606" max="14848" width="11.5703125" style="88"/>
    <col min="14849" max="14849" width="13.140625" style="88" customWidth="1"/>
    <col min="14850" max="14850" width="54.7109375" style="88" bestFit="1" customWidth="1"/>
    <col min="14851" max="14859" width="13.140625" style="88" customWidth="1"/>
    <col min="14860" max="14860" width="11.5703125" style="88"/>
    <col min="14861" max="14861" width="14.42578125" style="88" bestFit="1" customWidth="1"/>
    <col min="14862" max="15104" width="11.5703125" style="88"/>
    <col min="15105" max="15105" width="13.140625" style="88" customWidth="1"/>
    <col min="15106" max="15106" width="54.7109375" style="88" bestFit="1" customWidth="1"/>
    <col min="15107" max="15115" width="13.140625" style="88" customWidth="1"/>
    <col min="15116" max="15116" width="11.5703125" style="88"/>
    <col min="15117" max="15117" width="14.42578125" style="88" bestFit="1" customWidth="1"/>
    <col min="15118" max="15360" width="11.5703125" style="88"/>
    <col min="15361" max="15361" width="13.140625" style="88" customWidth="1"/>
    <col min="15362" max="15362" width="54.7109375" style="88" bestFit="1" customWidth="1"/>
    <col min="15363" max="15371" width="13.140625" style="88" customWidth="1"/>
    <col min="15372" max="15372" width="11.5703125" style="88"/>
    <col min="15373" max="15373" width="14.42578125" style="88" bestFit="1" customWidth="1"/>
    <col min="15374" max="15616" width="11.5703125" style="88"/>
    <col min="15617" max="15617" width="13.140625" style="88" customWidth="1"/>
    <col min="15618" max="15618" width="54.7109375" style="88" bestFit="1" customWidth="1"/>
    <col min="15619" max="15627" width="13.140625" style="88" customWidth="1"/>
    <col min="15628" max="15628" width="11.5703125" style="88"/>
    <col min="15629" max="15629" width="14.42578125" style="88" bestFit="1" customWidth="1"/>
    <col min="15630" max="15872" width="11.5703125" style="88"/>
    <col min="15873" max="15873" width="13.140625" style="88" customWidth="1"/>
    <col min="15874" max="15874" width="54.7109375" style="88" bestFit="1" customWidth="1"/>
    <col min="15875" max="15883" width="13.140625" style="88" customWidth="1"/>
    <col min="15884" max="15884" width="11.5703125" style="88"/>
    <col min="15885" max="15885" width="14.42578125" style="88" bestFit="1" customWidth="1"/>
    <col min="15886" max="16128" width="11.5703125" style="88"/>
    <col min="16129" max="16129" width="13.140625" style="88" customWidth="1"/>
    <col min="16130" max="16130" width="54.7109375" style="88" bestFit="1" customWidth="1"/>
    <col min="16131" max="16139" width="13.140625" style="88" customWidth="1"/>
    <col min="16140" max="16140" width="11.5703125" style="88"/>
    <col min="16141" max="16141" width="14.42578125" style="88" bestFit="1" customWidth="1"/>
    <col min="16142" max="16384" width="11.5703125" style="88"/>
  </cols>
  <sheetData>
    <row r="1" spans="1:11" ht="18" x14ac:dyDescent="0.25">
      <c r="A1" s="321" t="s">
        <v>746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 x14ac:dyDescent="0.2">
      <c r="A2" s="89" t="s">
        <v>747</v>
      </c>
      <c r="B2" s="90" t="s">
        <v>748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5.75" x14ac:dyDescent="0.2">
      <c r="A3" s="89" t="s">
        <v>749</v>
      </c>
      <c r="B3" s="90" t="s">
        <v>750</v>
      </c>
      <c r="C3" s="91"/>
      <c r="D3" s="91"/>
      <c r="E3" s="91"/>
      <c r="F3" s="91"/>
      <c r="G3" s="106">
        <f>K24+'200'!J14+'300'!J13</f>
        <v>-360717390.99000001</v>
      </c>
      <c r="H3" s="91"/>
      <c r="I3" s="91"/>
      <c r="J3" s="91"/>
      <c r="K3" s="91"/>
    </row>
    <row r="4" spans="1:11" ht="15.75" x14ac:dyDescent="0.2">
      <c r="A4" s="89" t="s">
        <v>751</v>
      </c>
      <c r="B4" s="90" t="s">
        <v>752</v>
      </c>
      <c r="C4" s="91"/>
      <c r="D4" s="91"/>
      <c r="E4" s="91"/>
      <c r="F4" s="91"/>
      <c r="G4" s="91"/>
      <c r="H4" s="91"/>
      <c r="I4" s="91"/>
      <c r="J4" s="91"/>
      <c r="K4" s="91"/>
    </row>
    <row r="5" spans="1:11" ht="15.75" x14ac:dyDescent="0.2">
      <c r="A5" s="89" t="s">
        <v>753</v>
      </c>
      <c r="B5" s="90" t="s">
        <v>754</v>
      </c>
      <c r="C5" s="91"/>
      <c r="D5" s="91"/>
      <c r="E5" s="91"/>
      <c r="F5" s="91"/>
      <c r="G5" s="91"/>
      <c r="H5" s="91"/>
      <c r="I5" s="91"/>
      <c r="J5" s="91"/>
      <c r="K5" s="91"/>
    </row>
    <row r="6" spans="1:11" ht="15.75" x14ac:dyDescent="0.2">
      <c r="A6" s="89" t="s">
        <v>755</v>
      </c>
      <c r="B6" s="90" t="s">
        <v>756</v>
      </c>
      <c r="C6" s="91"/>
      <c r="D6" s="91"/>
      <c r="E6" s="91"/>
      <c r="F6" s="91" t="s">
        <v>842</v>
      </c>
      <c r="G6" s="107">
        <f>F6+'200'!J14+'300'!J13</f>
        <v>516064079.25</v>
      </c>
      <c r="H6" s="91" t="s">
        <v>843</v>
      </c>
      <c r="I6" s="106">
        <f>G6-H6</f>
        <v>-1381218.7900000215</v>
      </c>
      <c r="J6" s="91"/>
      <c r="K6" s="91"/>
    </row>
    <row r="7" spans="1:11" ht="15.75" x14ac:dyDescent="0.2">
      <c r="A7" s="89" t="s">
        <v>757</v>
      </c>
      <c r="B7" s="90" t="s">
        <v>758</v>
      </c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">
      <c r="A8" s="322" t="s">
        <v>759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1:11" ht="12.75" customHeight="1" x14ac:dyDescent="0.2">
      <c r="A9" s="92" t="s">
        <v>760</v>
      </c>
      <c r="B9" s="92" t="s">
        <v>761</v>
      </c>
      <c r="C9" s="320" t="s">
        <v>762</v>
      </c>
      <c r="D9" s="320"/>
      <c r="E9" s="320" t="s">
        <v>763</v>
      </c>
      <c r="F9" s="320"/>
      <c r="G9" s="320" t="s">
        <v>764</v>
      </c>
      <c r="H9" s="320"/>
      <c r="I9" s="320" t="s">
        <v>765</v>
      </c>
      <c r="J9" s="320"/>
      <c r="K9" s="92" t="s">
        <v>766</v>
      </c>
    </row>
    <row r="10" spans="1:11" x14ac:dyDescent="0.2">
      <c r="A10" s="93" t="s">
        <v>767</v>
      </c>
      <c r="B10" s="93" t="s">
        <v>768</v>
      </c>
      <c r="C10" s="94">
        <v>0</v>
      </c>
      <c r="D10" s="94">
        <v>0</v>
      </c>
      <c r="E10" s="94">
        <v>0</v>
      </c>
      <c r="F10" s="94">
        <v>217470460.25999999</v>
      </c>
      <c r="G10" s="94">
        <v>0</v>
      </c>
      <c r="H10" s="94">
        <v>217470460.25999999</v>
      </c>
      <c r="I10" s="94">
        <v>0</v>
      </c>
      <c r="J10" s="105">
        <v>217470460.25999999</v>
      </c>
      <c r="K10" s="94">
        <v>-217470460.25999999</v>
      </c>
    </row>
    <row r="11" spans="1:11" x14ac:dyDescent="0.2">
      <c r="A11" s="93" t="s">
        <v>769</v>
      </c>
      <c r="B11" s="93" t="s">
        <v>770</v>
      </c>
      <c r="C11" s="94">
        <v>0</v>
      </c>
      <c r="D11" s="94">
        <v>0</v>
      </c>
      <c r="E11" s="94">
        <v>0</v>
      </c>
      <c r="F11" s="94">
        <v>2118784.5299999998</v>
      </c>
      <c r="G11" s="94">
        <v>0</v>
      </c>
      <c r="H11" s="94">
        <v>2118784.5299999998</v>
      </c>
      <c r="I11" s="94">
        <v>0</v>
      </c>
      <c r="J11" s="105">
        <v>2118784.5299999998</v>
      </c>
      <c r="K11" s="94">
        <v>-2118784.5299999998</v>
      </c>
    </row>
    <row r="12" spans="1:11" x14ac:dyDescent="0.2">
      <c r="A12" s="93" t="s">
        <v>771</v>
      </c>
      <c r="B12" s="93" t="s">
        <v>772</v>
      </c>
      <c r="C12" s="94">
        <v>0</v>
      </c>
      <c r="D12" s="94">
        <v>0</v>
      </c>
      <c r="E12" s="94">
        <v>0</v>
      </c>
      <c r="F12" s="94">
        <f>1002975.44+219317</f>
        <v>1222292.44</v>
      </c>
      <c r="G12" s="94">
        <v>0</v>
      </c>
      <c r="H12" s="94">
        <f>1002975.44+219317</f>
        <v>1222292.44</v>
      </c>
      <c r="I12" s="94">
        <v>0</v>
      </c>
      <c r="J12" s="105">
        <f>1002975.44+219317</f>
        <v>1222292.44</v>
      </c>
      <c r="K12" s="94">
        <v>-1222292.44</v>
      </c>
    </row>
    <row r="13" spans="1:11" x14ac:dyDescent="0.2">
      <c r="A13" s="93" t="s">
        <v>773</v>
      </c>
      <c r="B13" s="93" t="s">
        <v>774</v>
      </c>
      <c r="C13" s="94">
        <v>0</v>
      </c>
      <c r="D13" s="94">
        <v>0</v>
      </c>
      <c r="E13" s="94">
        <v>0</v>
      </c>
      <c r="F13" s="94">
        <v>1803.84</v>
      </c>
      <c r="G13" s="94">
        <v>0</v>
      </c>
      <c r="H13" s="94">
        <v>1803.84</v>
      </c>
      <c r="I13" s="94">
        <v>0</v>
      </c>
      <c r="J13" s="105">
        <v>1803.84</v>
      </c>
      <c r="K13" s="94">
        <v>-1803.84</v>
      </c>
    </row>
    <row r="14" spans="1:11" x14ac:dyDescent="0.2">
      <c r="A14" s="93" t="s">
        <v>775</v>
      </c>
      <c r="B14" s="93" t="s">
        <v>776</v>
      </c>
      <c r="C14" s="94">
        <v>0</v>
      </c>
      <c r="D14" s="94">
        <v>0</v>
      </c>
      <c r="E14" s="94">
        <v>0</v>
      </c>
      <c r="F14" s="94">
        <v>938371.5</v>
      </c>
      <c r="G14" s="94">
        <v>0</v>
      </c>
      <c r="H14" s="94">
        <v>938371.5</v>
      </c>
      <c r="I14" s="94">
        <v>0</v>
      </c>
      <c r="J14" s="105">
        <v>938371.5</v>
      </c>
      <c r="K14" s="94">
        <v>-938371.5</v>
      </c>
    </row>
    <row r="15" spans="1:11" x14ac:dyDescent="0.2">
      <c r="A15" s="93" t="s">
        <v>777</v>
      </c>
      <c r="B15" s="93" t="s">
        <v>778</v>
      </c>
      <c r="C15" s="94">
        <v>0</v>
      </c>
      <c r="D15" s="94">
        <v>0</v>
      </c>
      <c r="E15" s="94">
        <v>0</v>
      </c>
      <c r="F15" s="94">
        <v>13000000</v>
      </c>
      <c r="G15" s="94">
        <v>0</v>
      </c>
      <c r="H15" s="94">
        <v>13000000</v>
      </c>
      <c r="I15" s="94">
        <v>0</v>
      </c>
      <c r="J15" s="105">
        <v>13000000</v>
      </c>
      <c r="K15" s="94">
        <v>-13000000</v>
      </c>
    </row>
    <row r="16" spans="1:11" x14ac:dyDescent="0.2">
      <c r="A16" s="93" t="s">
        <v>779</v>
      </c>
      <c r="B16" s="93" t="s">
        <v>780</v>
      </c>
      <c r="C16" s="94">
        <v>0</v>
      </c>
      <c r="D16" s="94">
        <v>0</v>
      </c>
      <c r="E16" s="94">
        <v>0</v>
      </c>
      <c r="F16" s="94">
        <v>10503117.77</v>
      </c>
      <c r="G16" s="94">
        <v>0</v>
      </c>
      <c r="H16" s="94">
        <v>10503117.77</v>
      </c>
      <c r="I16" s="94">
        <v>0</v>
      </c>
      <c r="J16" s="105">
        <v>10503117.77</v>
      </c>
      <c r="K16" s="94">
        <v>-10503117.77</v>
      </c>
    </row>
    <row r="17" spans="1:13" x14ac:dyDescent="0.2">
      <c r="A17" s="93" t="s">
        <v>781</v>
      </c>
      <c r="B17" s="93" t="s">
        <v>782</v>
      </c>
      <c r="C17" s="94">
        <v>0</v>
      </c>
      <c r="D17" s="94">
        <v>0</v>
      </c>
      <c r="E17" s="94">
        <v>0</v>
      </c>
      <c r="F17" s="94">
        <v>2850000</v>
      </c>
      <c r="G17" s="94">
        <v>0</v>
      </c>
      <c r="H17" s="94">
        <v>2850000</v>
      </c>
      <c r="I17" s="94">
        <v>0</v>
      </c>
      <c r="J17" s="105">
        <v>2850000</v>
      </c>
      <c r="K17" s="94">
        <v>-2850000</v>
      </c>
    </row>
    <row r="18" spans="1:13" x14ac:dyDescent="0.2">
      <c r="A18" s="93" t="s">
        <v>783</v>
      </c>
      <c r="B18" s="93" t="s">
        <v>784</v>
      </c>
      <c r="C18" s="94">
        <v>0</v>
      </c>
      <c r="D18" s="94">
        <v>0</v>
      </c>
      <c r="E18" s="94">
        <v>0</v>
      </c>
      <c r="F18" s="94">
        <v>3489717</v>
      </c>
      <c r="G18" s="94">
        <v>0</v>
      </c>
      <c r="H18" s="94">
        <v>3489717</v>
      </c>
      <c r="I18" s="94">
        <v>0</v>
      </c>
      <c r="J18" s="105">
        <v>3489717</v>
      </c>
      <c r="K18" s="94">
        <v>-3489717</v>
      </c>
    </row>
    <row r="19" spans="1:13" x14ac:dyDescent="0.2">
      <c r="A19" s="93" t="s">
        <v>785</v>
      </c>
      <c r="B19" s="93" t="s">
        <v>786</v>
      </c>
      <c r="C19" s="94">
        <v>0</v>
      </c>
      <c r="D19" s="94">
        <v>0</v>
      </c>
      <c r="E19" s="94">
        <v>0</v>
      </c>
      <c r="F19" s="94">
        <v>184938409.47</v>
      </c>
      <c r="G19" s="94">
        <v>0</v>
      </c>
      <c r="H19" s="94">
        <v>184938409.47</v>
      </c>
      <c r="I19" s="94">
        <v>0</v>
      </c>
      <c r="J19" s="105">
        <v>184938409.47</v>
      </c>
      <c r="K19" s="94">
        <v>-184938409.47</v>
      </c>
    </row>
    <row r="20" spans="1:13" x14ac:dyDescent="0.2">
      <c r="A20" s="93" t="s">
        <v>787</v>
      </c>
      <c r="B20" s="93" t="s">
        <v>788</v>
      </c>
      <c r="C20" s="94">
        <v>0</v>
      </c>
      <c r="D20" s="94">
        <v>0</v>
      </c>
      <c r="E20" s="94">
        <v>0</v>
      </c>
      <c r="F20" s="94">
        <v>2500</v>
      </c>
      <c r="G20" s="94">
        <v>0</v>
      </c>
      <c r="H20" s="94">
        <v>2500</v>
      </c>
      <c r="I20" s="94">
        <v>0</v>
      </c>
      <c r="J20" s="94">
        <v>2500</v>
      </c>
      <c r="K20" s="94">
        <v>-2500</v>
      </c>
    </row>
    <row r="21" spans="1:13" x14ac:dyDescent="0.2">
      <c r="A21" s="93" t="s">
        <v>789</v>
      </c>
      <c r="B21" s="93" t="s">
        <v>790</v>
      </c>
      <c r="C21" s="94">
        <v>0</v>
      </c>
      <c r="D21" s="94">
        <v>0</v>
      </c>
      <c r="E21" s="94">
        <v>0</v>
      </c>
      <c r="F21" s="94">
        <v>3669</v>
      </c>
      <c r="G21" s="94">
        <v>0</v>
      </c>
      <c r="H21" s="94">
        <v>3669</v>
      </c>
      <c r="I21" s="94">
        <v>0</v>
      </c>
      <c r="J21" s="94">
        <v>3669</v>
      </c>
      <c r="K21" s="94">
        <v>-3669</v>
      </c>
    </row>
    <row r="22" spans="1:13" x14ac:dyDescent="0.2">
      <c r="A22" s="93" t="s">
        <v>791</v>
      </c>
      <c r="B22" s="93" t="s">
        <v>792</v>
      </c>
      <c r="C22" s="94">
        <v>0</v>
      </c>
      <c r="D22" s="94">
        <v>0</v>
      </c>
      <c r="E22" s="94">
        <f>F22</f>
        <v>1381218.79</v>
      </c>
      <c r="F22" s="94">
        <v>1381218.79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3" x14ac:dyDescent="0.2">
      <c r="A23" s="93" t="s">
        <v>793</v>
      </c>
      <c r="B23" s="93" t="s">
        <v>794</v>
      </c>
      <c r="C23" s="94">
        <v>0</v>
      </c>
      <c r="D23" s="94">
        <v>0</v>
      </c>
      <c r="E23" s="94">
        <v>0</v>
      </c>
      <c r="F23" s="94">
        <v>1851609.31</v>
      </c>
      <c r="G23" s="94">
        <v>0</v>
      </c>
      <c r="H23" s="94">
        <v>1851609.31</v>
      </c>
      <c r="I23" s="94">
        <v>0</v>
      </c>
      <c r="J23" s="105">
        <v>1851609.31</v>
      </c>
      <c r="K23" s="94">
        <v>-1851609.31</v>
      </c>
    </row>
    <row r="24" spans="1:13" ht="14.25" x14ac:dyDescent="0.2">
      <c r="A24" s="316" t="s">
        <v>795</v>
      </c>
      <c r="B24" s="316"/>
      <c r="C24" s="95">
        <v>0</v>
      </c>
      <c r="D24" s="95">
        <v>0</v>
      </c>
      <c r="E24" s="95">
        <v>0</v>
      </c>
      <c r="F24" s="95">
        <v>439552636.91000003</v>
      </c>
      <c r="G24" s="95">
        <v>0</v>
      </c>
      <c r="H24" s="95">
        <v>439552636.91000003</v>
      </c>
      <c r="I24" s="95">
        <v>0</v>
      </c>
      <c r="J24" s="95">
        <v>439552636.91000003</v>
      </c>
      <c r="K24" s="95">
        <f>SUM(K10:K23)</f>
        <v>-438390735.12</v>
      </c>
      <c r="M24" s="96"/>
    </row>
    <row r="25" spans="1:13" x14ac:dyDescent="0.2">
      <c r="A25" s="318"/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3" x14ac:dyDescent="0.2">
      <c r="A26" s="319" t="s">
        <v>759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</row>
    <row r="27" spans="1:13" ht="12.75" customHeight="1" x14ac:dyDescent="0.2">
      <c r="A27" s="92" t="s">
        <v>760</v>
      </c>
      <c r="B27" s="92" t="s">
        <v>761</v>
      </c>
      <c r="C27" s="320" t="s">
        <v>762</v>
      </c>
      <c r="D27" s="320"/>
      <c r="E27" s="320" t="s">
        <v>763</v>
      </c>
      <c r="F27" s="320"/>
      <c r="G27" s="320" t="s">
        <v>764</v>
      </c>
      <c r="H27" s="320"/>
      <c r="I27" s="320" t="s">
        <v>765</v>
      </c>
      <c r="J27" s="320"/>
      <c r="K27" s="92" t="s">
        <v>766</v>
      </c>
    </row>
    <row r="28" spans="1:13" s="109" customFormat="1" x14ac:dyDescent="0.2">
      <c r="A28" s="108" t="s">
        <v>431</v>
      </c>
      <c r="B28" s="108" t="s">
        <v>796</v>
      </c>
      <c r="C28" s="105">
        <v>0</v>
      </c>
      <c r="D28" s="105">
        <v>0</v>
      </c>
      <c r="E28" s="105">
        <v>583642.63</v>
      </c>
      <c r="F28" s="105">
        <v>0</v>
      </c>
      <c r="G28" s="105">
        <v>583642.63</v>
      </c>
      <c r="H28" s="105">
        <v>0</v>
      </c>
      <c r="I28" s="105">
        <v>583642.63</v>
      </c>
      <c r="J28" s="105">
        <v>0</v>
      </c>
      <c r="K28" s="105">
        <v>583642.63</v>
      </c>
    </row>
    <row r="29" spans="1:13" s="109" customFormat="1" x14ac:dyDescent="0.2">
      <c r="A29" s="108" t="s">
        <v>405</v>
      </c>
      <c r="B29" s="108" t="s">
        <v>797</v>
      </c>
      <c r="C29" s="105">
        <v>0</v>
      </c>
      <c r="D29" s="105">
        <v>0</v>
      </c>
      <c r="E29" s="105">
        <v>156789.54</v>
      </c>
      <c r="F29" s="105">
        <v>0</v>
      </c>
      <c r="G29" s="105">
        <v>156789.54</v>
      </c>
      <c r="H29" s="105">
        <v>0</v>
      </c>
      <c r="I29" s="105">
        <v>156789.54</v>
      </c>
      <c r="J29" s="105">
        <v>0</v>
      </c>
      <c r="K29" s="105">
        <v>156789.54</v>
      </c>
    </row>
    <row r="30" spans="1:13" s="109" customFormat="1" x14ac:dyDescent="0.2">
      <c r="A30" s="108" t="s">
        <v>381</v>
      </c>
      <c r="B30" s="108" t="s">
        <v>798</v>
      </c>
      <c r="C30" s="105">
        <v>0</v>
      </c>
      <c r="D30" s="105">
        <v>0</v>
      </c>
      <c r="E30" s="105">
        <v>136877.48000000001</v>
      </c>
      <c r="F30" s="105">
        <v>0</v>
      </c>
      <c r="G30" s="105">
        <v>136877.48000000001</v>
      </c>
      <c r="H30" s="105">
        <v>0</v>
      </c>
      <c r="I30" s="105">
        <v>136877.48000000001</v>
      </c>
      <c r="J30" s="105">
        <v>0</v>
      </c>
      <c r="K30" s="105">
        <v>136877.48000000001</v>
      </c>
    </row>
    <row r="31" spans="1:13" s="109" customFormat="1" x14ac:dyDescent="0.2">
      <c r="A31" s="108" t="s">
        <v>379</v>
      </c>
      <c r="B31" s="108" t="s">
        <v>799</v>
      </c>
      <c r="C31" s="105">
        <v>0</v>
      </c>
      <c r="D31" s="105">
        <v>0</v>
      </c>
      <c r="E31" s="105">
        <v>32741.71</v>
      </c>
      <c r="F31" s="105">
        <v>0</v>
      </c>
      <c r="G31" s="105">
        <v>32741.71</v>
      </c>
      <c r="H31" s="105">
        <v>0</v>
      </c>
      <c r="I31" s="105">
        <v>32741.71</v>
      </c>
      <c r="J31" s="105">
        <v>0</v>
      </c>
      <c r="K31" s="105">
        <v>32741.71</v>
      </c>
    </row>
    <row r="32" spans="1:13" s="109" customFormat="1" x14ac:dyDescent="0.2">
      <c r="A32" s="108" t="s">
        <v>363</v>
      </c>
      <c r="B32" s="108" t="s">
        <v>362</v>
      </c>
      <c r="C32" s="105">
        <v>0</v>
      </c>
      <c r="D32" s="105">
        <v>0</v>
      </c>
      <c r="E32" s="105">
        <v>143572.25</v>
      </c>
      <c r="F32" s="105">
        <v>0</v>
      </c>
      <c r="G32" s="105">
        <v>143572.25</v>
      </c>
      <c r="H32" s="105">
        <v>0</v>
      </c>
      <c r="I32" s="105">
        <v>143572.25</v>
      </c>
      <c r="J32" s="105">
        <v>0</v>
      </c>
      <c r="K32" s="105">
        <v>143572.25</v>
      </c>
    </row>
    <row r="33" spans="1:11" s="109" customFormat="1" x14ac:dyDescent="0.2">
      <c r="A33" s="108" t="s">
        <v>369</v>
      </c>
      <c r="B33" s="108" t="s">
        <v>800</v>
      </c>
      <c r="C33" s="105">
        <v>0</v>
      </c>
      <c r="D33" s="105">
        <v>0</v>
      </c>
      <c r="E33" s="105">
        <v>2703.42</v>
      </c>
      <c r="F33" s="105">
        <v>0</v>
      </c>
      <c r="G33" s="105">
        <v>2703.42</v>
      </c>
      <c r="H33" s="105">
        <v>0</v>
      </c>
      <c r="I33" s="105">
        <v>2703.42</v>
      </c>
      <c r="J33" s="105">
        <v>0</v>
      </c>
      <c r="K33" s="105">
        <v>2703.42</v>
      </c>
    </row>
    <row r="34" spans="1:11" s="109" customFormat="1" x14ac:dyDescent="0.2">
      <c r="A34" s="108" t="s">
        <v>355</v>
      </c>
      <c r="B34" s="108" t="s">
        <v>801</v>
      </c>
      <c r="C34" s="105">
        <v>0</v>
      </c>
      <c r="D34" s="105">
        <v>0</v>
      </c>
      <c r="E34" s="105">
        <v>1469.55</v>
      </c>
      <c r="F34" s="105">
        <v>0</v>
      </c>
      <c r="G34" s="105">
        <v>1469.55</v>
      </c>
      <c r="H34" s="105">
        <v>0</v>
      </c>
      <c r="I34" s="105">
        <v>1469.55</v>
      </c>
      <c r="J34" s="105">
        <v>0</v>
      </c>
      <c r="K34" s="105">
        <v>1469.55</v>
      </c>
    </row>
    <row r="35" spans="1:11" s="109" customFormat="1" x14ac:dyDescent="0.2">
      <c r="A35" s="108" t="s">
        <v>353</v>
      </c>
      <c r="B35" s="108" t="s">
        <v>802</v>
      </c>
      <c r="C35" s="105">
        <v>0</v>
      </c>
      <c r="D35" s="105">
        <v>0</v>
      </c>
      <c r="E35" s="105">
        <v>8243.16</v>
      </c>
      <c r="F35" s="105">
        <v>0</v>
      </c>
      <c r="G35" s="105">
        <v>8243.16</v>
      </c>
      <c r="H35" s="105">
        <v>0</v>
      </c>
      <c r="I35" s="105">
        <v>8243.16</v>
      </c>
      <c r="J35" s="105">
        <v>0</v>
      </c>
      <c r="K35" s="105">
        <v>8243.16</v>
      </c>
    </row>
    <row r="36" spans="1:11" s="109" customFormat="1" x14ac:dyDescent="0.2">
      <c r="A36" s="108" t="s">
        <v>349</v>
      </c>
      <c r="B36" s="108" t="s">
        <v>803</v>
      </c>
      <c r="C36" s="105">
        <v>0</v>
      </c>
      <c r="D36" s="105">
        <v>0</v>
      </c>
      <c r="E36" s="105">
        <v>12984.14</v>
      </c>
      <c r="F36" s="105">
        <v>0</v>
      </c>
      <c r="G36" s="105">
        <v>12984.14</v>
      </c>
      <c r="H36" s="105">
        <v>0</v>
      </c>
      <c r="I36" s="105">
        <v>12984.14</v>
      </c>
      <c r="J36" s="105">
        <v>0</v>
      </c>
      <c r="K36" s="105">
        <v>12984.14</v>
      </c>
    </row>
    <row r="37" spans="1:11" s="109" customFormat="1" x14ac:dyDescent="0.2">
      <c r="A37" s="108" t="s">
        <v>345</v>
      </c>
      <c r="B37" s="108" t="s">
        <v>804</v>
      </c>
      <c r="C37" s="105">
        <v>0</v>
      </c>
      <c r="D37" s="105">
        <v>0</v>
      </c>
      <c r="E37" s="105">
        <v>14085.3</v>
      </c>
      <c r="F37" s="105">
        <v>0</v>
      </c>
      <c r="G37" s="105">
        <v>14085.3</v>
      </c>
      <c r="H37" s="105">
        <v>0</v>
      </c>
      <c r="I37" s="105">
        <v>14085.3</v>
      </c>
      <c r="J37" s="105">
        <v>0</v>
      </c>
      <c r="K37" s="105">
        <v>14085.3</v>
      </c>
    </row>
    <row r="38" spans="1:11" s="109" customFormat="1" x14ac:dyDescent="0.2">
      <c r="A38" s="108" t="s">
        <v>343</v>
      </c>
      <c r="B38" s="108" t="s">
        <v>342</v>
      </c>
      <c r="C38" s="105">
        <v>0</v>
      </c>
      <c r="D38" s="105">
        <v>0</v>
      </c>
      <c r="E38" s="105">
        <v>145</v>
      </c>
      <c r="F38" s="105">
        <v>0</v>
      </c>
      <c r="G38" s="105">
        <v>145</v>
      </c>
      <c r="H38" s="105">
        <v>0</v>
      </c>
      <c r="I38" s="105">
        <v>145</v>
      </c>
      <c r="J38" s="105">
        <v>0</v>
      </c>
      <c r="K38" s="105">
        <v>145</v>
      </c>
    </row>
    <row r="39" spans="1:11" s="109" customFormat="1" x14ac:dyDescent="0.2">
      <c r="A39" s="108" t="s">
        <v>341</v>
      </c>
      <c r="B39" s="108" t="s">
        <v>340</v>
      </c>
      <c r="C39" s="105">
        <v>0</v>
      </c>
      <c r="D39" s="105">
        <v>0</v>
      </c>
      <c r="E39" s="105">
        <v>2414</v>
      </c>
      <c r="F39" s="105">
        <v>0</v>
      </c>
      <c r="G39" s="105">
        <v>2414</v>
      </c>
      <c r="H39" s="105">
        <v>0</v>
      </c>
      <c r="I39" s="105">
        <v>2414</v>
      </c>
      <c r="J39" s="105">
        <v>0</v>
      </c>
      <c r="K39" s="105">
        <v>2414</v>
      </c>
    </row>
    <row r="40" spans="1:11" s="109" customFormat="1" x14ac:dyDescent="0.2">
      <c r="A40" s="108" t="s">
        <v>339</v>
      </c>
      <c r="B40" s="108" t="s">
        <v>338</v>
      </c>
      <c r="C40" s="105">
        <v>0</v>
      </c>
      <c r="D40" s="105">
        <v>0</v>
      </c>
      <c r="E40" s="105">
        <v>992.64</v>
      </c>
      <c r="F40" s="105">
        <v>0</v>
      </c>
      <c r="G40" s="105">
        <v>992.64</v>
      </c>
      <c r="H40" s="105">
        <v>0</v>
      </c>
      <c r="I40" s="105">
        <v>992.64</v>
      </c>
      <c r="J40" s="105">
        <v>0</v>
      </c>
      <c r="K40" s="105">
        <v>992.64</v>
      </c>
    </row>
    <row r="41" spans="1:11" s="109" customFormat="1" x14ac:dyDescent="0.2">
      <c r="A41" s="108" t="s">
        <v>337</v>
      </c>
      <c r="B41" s="108" t="s">
        <v>336</v>
      </c>
      <c r="C41" s="105">
        <v>0</v>
      </c>
      <c r="D41" s="105">
        <v>0</v>
      </c>
      <c r="E41" s="105">
        <v>458.83</v>
      </c>
      <c r="F41" s="105">
        <v>0</v>
      </c>
      <c r="G41" s="105">
        <v>458.83</v>
      </c>
      <c r="H41" s="105">
        <v>0</v>
      </c>
      <c r="I41" s="105">
        <v>458.83</v>
      </c>
      <c r="J41" s="105">
        <v>0</v>
      </c>
      <c r="K41" s="105">
        <v>458.83</v>
      </c>
    </row>
    <row r="42" spans="1:11" s="109" customFormat="1" x14ac:dyDescent="0.2">
      <c r="A42" s="108" t="s">
        <v>331</v>
      </c>
      <c r="B42" s="108" t="s">
        <v>330</v>
      </c>
      <c r="C42" s="105">
        <v>0</v>
      </c>
      <c r="D42" s="105">
        <v>0</v>
      </c>
      <c r="E42" s="105">
        <v>342.69</v>
      </c>
      <c r="F42" s="105">
        <v>0</v>
      </c>
      <c r="G42" s="105">
        <v>342.69</v>
      </c>
      <c r="H42" s="105">
        <v>0</v>
      </c>
      <c r="I42" s="105">
        <v>342.69</v>
      </c>
      <c r="J42" s="105">
        <v>0</v>
      </c>
      <c r="K42" s="105">
        <v>342.69</v>
      </c>
    </row>
    <row r="43" spans="1:11" s="109" customFormat="1" x14ac:dyDescent="0.2">
      <c r="A43" s="108" t="s">
        <v>323</v>
      </c>
      <c r="B43" s="108" t="s">
        <v>805</v>
      </c>
      <c r="C43" s="105">
        <v>0</v>
      </c>
      <c r="D43" s="105">
        <v>0</v>
      </c>
      <c r="E43" s="105">
        <v>13650</v>
      </c>
      <c r="F43" s="105">
        <v>0</v>
      </c>
      <c r="G43" s="105">
        <v>13650</v>
      </c>
      <c r="H43" s="105">
        <v>0</v>
      </c>
      <c r="I43" s="105">
        <v>13650</v>
      </c>
      <c r="J43" s="105">
        <v>0</v>
      </c>
      <c r="K43" s="105">
        <v>13650</v>
      </c>
    </row>
    <row r="44" spans="1:11" s="109" customFormat="1" x14ac:dyDescent="0.2">
      <c r="A44" s="108" t="s">
        <v>321</v>
      </c>
      <c r="B44" s="108" t="s">
        <v>320</v>
      </c>
      <c r="C44" s="105">
        <v>0</v>
      </c>
      <c r="D44" s="105">
        <v>0</v>
      </c>
      <c r="E44" s="105">
        <v>14571.24</v>
      </c>
      <c r="F44" s="105">
        <v>0</v>
      </c>
      <c r="G44" s="105">
        <v>14571.24</v>
      </c>
      <c r="H44" s="105">
        <v>0</v>
      </c>
      <c r="I44" s="105">
        <v>14571.24</v>
      </c>
      <c r="J44" s="105">
        <v>0</v>
      </c>
      <c r="K44" s="105">
        <v>14571.24</v>
      </c>
    </row>
    <row r="45" spans="1:11" s="109" customFormat="1" x14ac:dyDescent="0.2">
      <c r="A45" s="108" t="s">
        <v>319</v>
      </c>
      <c r="B45" s="108" t="s">
        <v>318</v>
      </c>
      <c r="C45" s="105">
        <v>0</v>
      </c>
      <c r="D45" s="105">
        <v>0</v>
      </c>
      <c r="E45" s="105">
        <v>4141.8100000000004</v>
      </c>
      <c r="F45" s="105">
        <v>0</v>
      </c>
      <c r="G45" s="105">
        <v>4141.8100000000004</v>
      </c>
      <c r="H45" s="105">
        <v>0</v>
      </c>
      <c r="I45" s="105">
        <v>4141.8100000000004</v>
      </c>
      <c r="J45" s="105">
        <v>0</v>
      </c>
      <c r="K45" s="105">
        <v>4141.8100000000004</v>
      </c>
    </row>
    <row r="46" spans="1:11" s="109" customFormat="1" x14ac:dyDescent="0.2">
      <c r="A46" s="108" t="s">
        <v>284</v>
      </c>
      <c r="B46" s="108" t="s">
        <v>283</v>
      </c>
      <c r="C46" s="105">
        <v>0</v>
      </c>
      <c r="D46" s="105">
        <v>0</v>
      </c>
      <c r="E46" s="105">
        <v>9704.4699999999993</v>
      </c>
      <c r="F46" s="105">
        <v>0</v>
      </c>
      <c r="G46" s="105">
        <v>9704.4699999999993</v>
      </c>
      <c r="H46" s="105">
        <v>0</v>
      </c>
      <c r="I46" s="105">
        <v>9704.4699999999993</v>
      </c>
      <c r="J46" s="105">
        <v>0</v>
      </c>
      <c r="K46" s="105">
        <v>9704.4699999999993</v>
      </c>
    </row>
    <row r="47" spans="1:11" s="109" customFormat="1" x14ac:dyDescent="0.2">
      <c r="A47" s="108" t="s">
        <v>280</v>
      </c>
      <c r="B47" s="108" t="s">
        <v>806</v>
      </c>
      <c r="C47" s="105">
        <v>0</v>
      </c>
      <c r="D47" s="105">
        <v>0</v>
      </c>
      <c r="E47" s="105">
        <v>4132.55</v>
      </c>
      <c r="F47" s="105">
        <v>0</v>
      </c>
      <c r="G47" s="105">
        <v>4132.55</v>
      </c>
      <c r="H47" s="105">
        <v>0</v>
      </c>
      <c r="I47" s="105">
        <v>4132.55</v>
      </c>
      <c r="J47" s="105">
        <v>0</v>
      </c>
      <c r="K47" s="105">
        <v>4132.55</v>
      </c>
    </row>
    <row r="48" spans="1:11" s="109" customFormat="1" x14ac:dyDescent="0.2">
      <c r="A48" s="108" t="s">
        <v>278</v>
      </c>
      <c r="B48" s="108" t="s">
        <v>277</v>
      </c>
      <c r="C48" s="105">
        <v>0</v>
      </c>
      <c r="D48" s="105">
        <v>0</v>
      </c>
      <c r="E48" s="105">
        <v>3158.88</v>
      </c>
      <c r="F48" s="105">
        <v>0</v>
      </c>
      <c r="G48" s="105">
        <v>3158.88</v>
      </c>
      <c r="H48" s="105">
        <v>0</v>
      </c>
      <c r="I48" s="105">
        <v>3158.88</v>
      </c>
      <c r="J48" s="105">
        <v>0</v>
      </c>
      <c r="K48" s="105">
        <v>3158.88</v>
      </c>
    </row>
    <row r="49" spans="1:11" s="109" customFormat="1" x14ac:dyDescent="0.2">
      <c r="A49" s="108" t="s">
        <v>276</v>
      </c>
      <c r="B49" s="108" t="s">
        <v>275</v>
      </c>
      <c r="C49" s="105">
        <v>0</v>
      </c>
      <c r="D49" s="105">
        <v>0</v>
      </c>
      <c r="E49" s="105">
        <v>86.57</v>
      </c>
      <c r="F49" s="105">
        <v>0</v>
      </c>
      <c r="G49" s="105">
        <v>86.57</v>
      </c>
      <c r="H49" s="105">
        <v>0</v>
      </c>
      <c r="I49" s="105">
        <v>86.57</v>
      </c>
      <c r="J49" s="105">
        <v>0</v>
      </c>
      <c r="K49" s="105">
        <v>86.57</v>
      </c>
    </row>
    <row r="50" spans="1:11" s="109" customFormat="1" x14ac:dyDescent="0.2">
      <c r="A50" s="108" t="s">
        <v>274</v>
      </c>
      <c r="B50" s="108" t="s">
        <v>273</v>
      </c>
      <c r="C50" s="105">
        <v>0</v>
      </c>
      <c r="D50" s="105">
        <v>0</v>
      </c>
      <c r="E50" s="105">
        <v>1967.2</v>
      </c>
      <c r="F50" s="105">
        <v>0</v>
      </c>
      <c r="G50" s="105">
        <v>1967.2</v>
      </c>
      <c r="H50" s="105">
        <v>0</v>
      </c>
      <c r="I50" s="105">
        <v>1967.2</v>
      </c>
      <c r="J50" s="105">
        <v>0</v>
      </c>
      <c r="K50" s="105">
        <v>1967.2</v>
      </c>
    </row>
    <row r="51" spans="1:11" s="109" customFormat="1" x14ac:dyDescent="0.2">
      <c r="A51" s="108" t="s">
        <v>272</v>
      </c>
      <c r="B51" s="108" t="s">
        <v>271</v>
      </c>
      <c r="C51" s="105">
        <v>0</v>
      </c>
      <c r="D51" s="105">
        <v>0</v>
      </c>
      <c r="E51" s="105">
        <v>237.5</v>
      </c>
      <c r="F51" s="105">
        <v>0</v>
      </c>
      <c r="G51" s="105">
        <v>237.5</v>
      </c>
      <c r="H51" s="105">
        <v>0</v>
      </c>
      <c r="I51" s="105">
        <v>237.5</v>
      </c>
      <c r="J51" s="105">
        <v>0</v>
      </c>
      <c r="K51" s="105">
        <v>237.5</v>
      </c>
    </row>
    <row r="52" spans="1:11" s="109" customFormat="1" x14ac:dyDescent="0.2">
      <c r="A52" s="108" t="s">
        <v>270</v>
      </c>
      <c r="B52" s="108" t="s">
        <v>269</v>
      </c>
      <c r="C52" s="105">
        <v>0</v>
      </c>
      <c r="D52" s="105">
        <v>0</v>
      </c>
      <c r="E52" s="105">
        <v>75</v>
      </c>
      <c r="F52" s="105">
        <v>0</v>
      </c>
      <c r="G52" s="105">
        <v>75</v>
      </c>
      <c r="H52" s="105">
        <v>0</v>
      </c>
      <c r="I52" s="105">
        <v>75</v>
      </c>
      <c r="J52" s="105">
        <v>0</v>
      </c>
      <c r="K52" s="105">
        <v>75</v>
      </c>
    </row>
    <row r="53" spans="1:11" s="109" customFormat="1" x14ac:dyDescent="0.2">
      <c r="A53" s="108" t="s">
        <v>266</v>
      </c>
      <c r="B53" s="108" t="s">
        <v>265</v>
      </c>
      <c r="C53" s="105">
        <v>0</v>
      </c>
      <c r="D53" s="105">
        <v>0</v>
      </c>
      <c r="E53" s="105">
        <v>3718.75</v>
      </c>
      <c r="F53" s="105">
        <v>0</v>
      </c>
      <c r="G53" s="105">
        <v>3718.75</v>
      </c>
      <c r="H53" s="105">
        <v>0</v>
      </c>
      <c r="I53" s="105">
        <v>3718.75</v>
      </c>
      <c r="J53" s="105">
        <v>0</v>
      </c>
      <c r="K53" s="105">
        <v>3718.75</v>
      </c>
    </row>
    <row r="54" spans="1:11" s="109" customFormat="1" x14ac:dyDescent="0.2">
      <c r="A54" s="108" t="s">
        <v>264</v>
      </c>
      <c r="B54" s="108" t="s">
        <v>263</v>
      </c>
      <c r="C54" s="105">
        <v>0</v>
      </c>
      <c r="D54" s="105">
        <v>0</v>
      </c>
      <c r="E54" s="105">
        <v>7045.5</v>
      </c>
      <c r="F54" s="105">
        <v>0</v>
      </c>
      <c r="G54" s="105">
        <v>7045.5</v>
      </c>
      <c r="H54" s="105">
        <v>0</v>
      </c>
      <c r="I54" s="105">
        <v>7045.5</v>
      </c>
      <c r="J54" s="105">
        <v>0</v>
      </c>
      <c r="K54" s="105">
        <v>7045.5</v>
      </c>
    </row>
    <row r="55" spans="1:11" s="109" customFormat="1" x14ac:dyDescent="0.2">
      <c r="A55" s="108" t="s">
        <v>262</v>
      </c>
      <c r="B55" s="108" t="s">
        <v>261</v>
      </c>
      <c r="C55" s="105">
        <v>0</v>
      </c>
      <c r="D55" s="105">
        <v>0</v>
      </c>
      <c r="E55" s="105">
        <v>2127.71</v>
      </c>
      <c r="F55" s="105">
        <v>0</v>
      </c>
      <c r="G55" s="105">
        <v>2127.71</v>
      </c>
      <c r="H55" s="105">
        <v>0</v>
      </c>
      <c r="I55" s="105">
        <v>2127.71</v>
      </c>
      <c r="J55" s="105">
        <v>0</v>
      </c>
      <c r="K55" s="105">
        <v>2127.71</v>
      </c>
    </row>
    <row r="56" spans="1:11" s="109" customFormat="1" x14ac:dyDescent="0.2">
      <c r="A56" s="108" t="s">
        <v>260</v>
      </c>
      <c r="B56" s="108" t="s">
        <v>807</v>
      </c>
      <c r="C56" s="105">
        <v>0</v>
      </c>
      <c r="D56" s="105">
        <v>0</v>
      </c>
      <c r="E56" s="105">
        <v>2115.0500000000002</v>
      </c>
      <c r="F56" s="105">
        <v>0</v>
      </c>
      <c r="G56" s="105">
        <v>2115.0500000000002</v>
      </c>
      <c r="H56" s="105">
        <v>0</v>
      </c>
      <c r="I56" s="105">
        <v>2115.0500000000002</v>
      </c>
      <c r="J56" s="105">
        <v>0</v>
      </c>
      <c r="K56" s="105">
        <v>2115.0500000000002</v>
      </c>
    </row>
    <row r="57" spans="1:11" s="109" customFormat="1" x14ac:dyDescent="0.2">
      <c r="A57" s="108" t="s">
        <v>258</v>
      </c>
      <c r="B57" s="108" t="s">
        <v>257</v>
      </c>
      <c r="C57" s="105">
        <v>0</v>
      </c>
      <c r="D57" s="105">
        <v>0</v>
      </c>
      <c r="E57" s="105">
        <v>1143.55</v>
      </c>
      <c r="F57" s="105">
        <v>0</v>
      </c>
      <c r="G57" s="105">
        <v>1143.55</v>
      </c>
      <c r="H57" s="105">
        <v>0</v>
      </c>
      <c r="I57" s="105">
        <v>1143.55</v>
      </c>
      <c r="J57" s="105">
        <v>0</v>
      </c>
      <c r="K57" s="105">
        <v>1143.55</v>
      </c>
    </row>
    <row r="58" spans="1:11" s="109" customFormat="1" x14ac:dyDescent="0.2">
      <c r="A58" s="108" t="s">
        <v>256</v>
      </c>
      <c r="B58" s="108" t="s">
        <v>255</v>
      </c>
      <c r="C58" s="105">
        <v>0</v>
      </c>
      <c r="D58" s="105">
        <v>0</v>
      </c>
      <c r="E58" s="105">
        <v>11671.89</v>
      </c>
      <c r="F58" s="105">
        <v>0</v>
      </c>
      <c r="G58" s="105">
        <v>11671.89</v>
      </c>
      <c r="H58" s="105">
        <v>0</v>
      </c>
      <c r="I58" s="105">
        <v>11671.89</v>
      </c>
      <c r="J58" s="105">
        <v>0</v>
      </c>
      <c r="K58" s="105">
        <v>11671.89</v>
      </c>
    </row>
    <row r="59" spans="1:11" s="109" customFormat="1" x14ac:dyDescent="0.2">
      <c r="A59" s="108" t="s">
        <v>254</v>
      </c>
      <c r="B59" s="108" t="s">
        <v>253</v>
      </c>
      <c r="C59" s="105">
        <v>0</v>
      </c>
      <c r="D59" s="105">
        <v>0</v>
      </c>
      <c r="E59" s="105">
        <v>1133.9000000000001</v>
      </c>
      <c r="F59" s="105">
        <v>0</v>
      </c>
      <c r="G59" s="105">
        <v>1133.9000000000001</v>
      </c>
      <c r="H59" s="105">
        <v>0</v>
      </c>
      <c r="I59" s="105">
        <v>1133.9000000000001</v>
      </c>
      <c r="J59" s="105">
        <v>0</v>
      </c>
      <c r="K59" s="105">
        <v>1133.9000000000001</v>
      </c>
    </row>
    <row r="60" spans="1:11" s="109" customFormat="1" x14ac:dyDescent="0.2">
      <c r="A60" s="108" t="s">
        <v>250</v>
      </c>
      <c r="B60" s="108" t="s">
        <v>249</v>
      </c>
      <c r="C60" s="105">
        <v>0</v>
      </c>
      <c r="D60" s="105">
        <v>0</v>
      </c>
      <c r="E60" s="105">
        <v>7187.5</v>
      </c>
      <c r="F60" s="105">
        <v>0</v>
      </c>
      <c r="G60" s="105">
        <v>7187.5</v>
      </c>
      <c r="H60" s="105">
        <v>0</v>
      </c>
      <c r="I60" s="105">
        <v>7187.5</v>
      </c>
      <c r="J60" s="105">
        <v>0</v>
      </c>
      <c r="K60" s="105">
        <v>7187.5</v>
      </c>
    </row>
    <row r="61" spans="1:11" s="109" customFormat="1" x14ac:dyDescent="0.2">
      <c r="A61" s="108" t="s">
        <v>615</v>
      </c>
      <c r="B61" s="108" t="s">
        <v>614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</row>
    <row r="62" spans="1:11" s="109" customFormat="1" x14ac:dyDescent="0.2">
      <c r="A62" s="108" t="s">
        <v>242</v>
      </c>
      <c r="B62" s="108" t="s">
        <v>808</v>
      </c>
      <c r="C62" s="105">
        <v>0</v>
      </c>
      <c r="D62" s="105">
        <v>0</v>
      </c>
      <c r="E62" s="105">
        <v>125</v>
      </c>
      <c r="F62" s="105">
        <v>0</v>
      </c>
      <c r="G62" s="105">
        <v>125</v>
      </c>
      <c r="H62" s="105">
        <v>0</v>
      </c>
      <c r="I62" s="105">
        <v>125</v>
      </c>
      <c r="J62" s="105">
        <v>0</v>
      </c>
      <c r="K62" s="105">
        <v>125</v>
      </c>
    </row>
    <row r="63" spans="1:11" s="109" customFormat="1" x14ac:dyDescent="0.2">
      <c r="A63" s="108" t="s">
        <v>240</v>
      </c>
      <c r="B63" s="108" t="s">
        <v>239</v>
      </c>
      <c r="C63" s="105">
        <v>0</v>
      </c>
      <c r="D63" s="105">
        <v>0</v>
      </c>
      <c r="E63" s="105">
        <v>3224.61</v>
      </c>
      <c r="F63" s="105">
        <v>0</v>
      </c>
      <c r="G63" s="105">
        <v>3224.61</v>
      </c>
      <c r="H63" s="105">
        <v>0</v>
      </c>
      <c r="I63" s="105">
        <v>3224.61</v>
      </c>
      <c r="J63" s="105">
        <v>0</v>
      </c>
      <c r="K63" s="105">
        <v>3224.61</v>
      </c>
    </row>
    <row r="64" spans="1:11" s="109" customFormat="1" x14ac:dyDescent="0.2">
      <c r="A64" s="108" t="s">
        <v>809</v>
      </c>
      <c r="B64" s="108" t="s">
        <v>810</v>
      </c>
      <c r="C64" s="105">
        <v>0</v>
      </c>
      <c r="D64" s="105">
        <v>0</v>
      </c>
      <c r="E64" s="105">
        <v>460</v>
      </c>
      <c r="F64" s="105">
        <v>0</v>
      </c>
      <c r="G64" s="105">
        <v>460</v>
      </c>
      <c r="H64" s="105">
        <v>0</v>
      </c>
      <c r="I64" s="105">
        <v>460</v>
      </c>
      <c r="J64" s="105">
        <v>0</v>
      </c>
      <c r="K64" s="105">
        <v>460</v>
      </c>
    </row>
    <row r="65" spans="1:11" s="109" customFormat="1" x14ac:dyDescent="0.2">
      <c r="A65" s="108" t="s">
        <v>234</v>
      </c>
      <c r="B65" s="108" t="s">
        <v>811</v>
      </c>
      <c r="C65" s="105">
        <v>0</v>
      </c>
      <c r="D65" s="105">
        <v>0</v>
      </c>
      <c r="E65" s="105">
        <v>9392.73</v>
      </c>
      <c r="F65" s="105">
        <v>0</v>
      </c>
      <c r="G65" s="105">
        <v>9392.73</v>
      </c>
      <c r="H65" s="105">
        <v>0</v>
      </c>
      <c r="I65" s="105">
        <v>9392.73</v>
      </c>
      <c r="J65" s="105">
        <v>0</v>
      </c>
      <c r="K65" s="105">
        <v>9392.73</v>
      </c>
    </row>
    <row r="66" spans="1:11" s="109" customFormat="1" ht="13.5" customHeight="1" x14ac:dyDescent="0.2">
      <c r="A66" s="108" t="s">
        <v>228</v>
      </c>
      <c r="B66" s="108" t="s">
        <v>227</v>
      </c>
      <c r="C66" s="105">
        <v>0</v>
      </c>
      <c r="D66" s="105">
        <v>0</v>
      </c>
      <c r="E66" s="105">
        <v>155317.38</v>
      </c>
      <c r="F66" s="105">
        <v>0</v>
      </c>
      <c r="G66" s="105">
        <v>155317.38</v>
      </c>
      <c r="H66" s="105">
        <v>0</v>
      </c>
      <c r="I66" s="105">
        <v>155317.38</v>
      </c>
      <c r="J66" s="105">
        <v>0</v>
      </c>
      <c r="K66" s="105">
        <v>155317.38</v>
      </c>
    </row>
    <row r="67" spans="1:11" s="109" customFormat="1" x14ac:dyDescent="0.2">
      <c r="A67" s="108" t="s">
        <v>226</v>
      </c>
      <c r="B67" s="108" t="s">
        <v>225</v>
      </c>
      <c r="C67" s="105">
        <v>0</v>
      </c>
      <c r="D67" s="105">
        <v>0</v>
      </c>
      <c r="E67" s="105">
        <v>2304.37</v>
      </c>
      <c r="F67" s="105">
        <v>0</v>
      </c>
      <c r="G67" s="105">
        <v>2304.37</v>
      </c>
      <c r="H67" s="105">
        <v>0</v>
      </c>
      <c r="I67" s="105">
        <v>2304.37</v>
      </c>
      <c r="J67" s="105">
        <v>0</v>
      </c>
      <c r="K67" s="105">
        <v>2304.37</v>
      </c>
    </row>
    <row r="68" spans="1:11" s="109" customFormat="1" x14ac:dyDescent="0.2">
      <c r="A68" s="108" t="s">
        <v>812</v>
      </c>
      <c r="B68" s="108" t="s">
        <v>813</v>
      </c>
      <c r="C68" s="105">
        <v>0</v>
      </c>
      <c r="D68" s="105">
        <v>0</v>
      </c>
      <c r="E68" s="105">
        <v>26562.5</v>
      </c>
      <c r="F68" s="105">
        <v>0</v>
      </c>
      <c r="G68" s="105">
        <v>26562.5</v>
      </c>
      <c r="H68" s="105">
        <v>0</v>
      </c>
      <c r="I68" s="105">
        <v>26562.5</v>
      </c>
      <c r="J68" s="105">
        <v>0</v>
      </c>
      <c r="K68" s="105">
        <v>26562.5</v>
      </c>
    </row>
    <row r="69" spans="1:11" s="109" customFormat="1" x14ac:dyDescent="0.2">
      <c r="A69" s="108" t="s">
        <v>214</v>
      </c>
      <c r="B69" s="108" t="s">
        <v>213</v>
      </c>
      <c r="C69" s="105">
        <v>0</v>
      </c>
      <c r="D69" s="105">
        <v>0</v>
      </c>
      <c r="E69" s="105">
        <v>48572.61</v>
      </c>
      <c r="F69" s="105">
        <v>0</v>
      </c>
      <c r="G69" s="105">
        <v>48572.61</v>
      </c>
      <c r="H69" s="105">
        <v>0</v>
      </c>
      <c r="I69" s="105">
        <v>48572.61</v>
      </c>
      <c r="J69" s="105">
        <v>0</v>
      </c>
      <c r="K69" s="105">
        <v>48572.61</v>
      </c>
    </row>
    <row r="70" spans="1:11" s="109" customFormat="1" x14ac:dyDescent="0.2">
      <c r="A70" s="108" t="s">
        <v>212</v>
      </c>
      <c r="B70" s="108" t="s">
        <v>211</v>
      </c>
      <c r="C70" s="105">
        <v>0</v>
      </c>
      <c r="D70" s="105">
        <v>0</v>
      </c>
      <c r="E70" s="105">
        <v>18937.5</v>
      </c>
      <c r="F70" s="105">
        <v>0</v>
      </c>
      <c r="G70" s="105">
        <v>18937.5</v>
      </c>
      <c r="H70" s="105">
        <v>0</v>
      </c>
      <c r="I70" s="105">
        <v>18937.5</v>
      </c>
      <c r="J70" s="105">
        <v>0</v>
      </c>
      <c r="K70" s="105">
        <v>18937.5</v>
      </c>
    </row>
    <row r="71" spans="1:11" s="109" customFormat="1" x14ac:dyDescent="0.2">
      <c r="A71" s="108" t="s">
        <v>206</v>
      </c>
      <c r="B71" s="108" t="s">
        <v>205</v>
      </c>
      <c r="C71" s="105">
        <v>0</v>
      </c>
      <c r="D71" s="105">
        <v>0</v>
      </c>
      <c r="E71" s="105">
        <v>901.53</v>
      </c>
      <c r="F71" s="105">
        <v>0</v>
      </c>
      <c r="G71" s="105">
        <v>901.53</v>
      </c>
      <c r="H71" s="105">
        <v>0</v>
      </c>
      <c r="I71" s="105">
        <v>901.53</v>
      </c>
      <c r="J71" s="105">
        <v>0</v>
      </c>
      <c r="K71" s="105">
        <v>901.53</v>
      </c>
    </row>
    <row r="72" spans="1:11" s="109" customFormat="1" x14ac:dyDescent="0.2">
      <c r="A72" s="108" t="s">
        <v>202</v>
      </c>
      <c r="B72" s="108" t="s">
        <v>201</v>
      </c>
      <c r="C72" s="105">
        <v>0</v>
      </c>
      <c r="D72" s="105">
        <v>0</v>
      </c>
      <c r="E72" s="105">
        <v>191.1</v>
      </c>
      <c r="F72" s="105">
        <v>0</v>
      </c>
      <c r="G72" s="105">
        <v>191.1</v>
      </c>
      <c r="H72" s="105">
        <v>0</v>
      </c>
      <c r="I72" s="105">
        <v>191.1</v>
      </c>
      <c r="J72" s="105">
        <v>0</v>
      </c>
      <c r="K72" s="105">
        <v>191.1</v>
      </c>
    </row>
    <row r="73" spans="1:11" s="109" customFormat="1" x14ac:dyDescent="0.2">
      <c r="A73" s="108" t="s">
        <v>200</v>
      </c>
      <c r="B73" s="108" t="s">
        <v>199</v>
      </c>
      <c r="C73" s="105">
        <v>0</v>
      </c>
      <c r="D73" s="105">
        <v>0</v>
      </c>
      <c r="E73" s="105">
        <v>600</v>
      </c>
      <c r="F73" s="105">
        <v>0</v>
      </c>
      <c r="G73" s="105">
        <v>600</v>
      </c>
      <c r="H73" s="105">
        <v>0</v>
      </c>
      <c r="I73" s="105">
        <v>600</v>
      </c>
      <c r="J73" s="105">
        <v>0</v>
      </c>
      <c r="K73" s="105">
        <v>600</v>
      </c>
    </row>
    <row r="74" spans="1:11" s="109" customFormat="1" x14ac:dyDescent="0.2">
      <c r="A74" s="108" t="s">
        <v>198</v>
      </c>
      <c r="B74" s="108" t="s">
        <v>197</v>
      </c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</row>
    <row r="75" spans="1:11" s="109" customFormat="1" x14ac:dyDescent="0.2">
      <c r="A75" s="108" t="s">
        <v>196</v>
      </c>
      <c r="B75" s="108" t="s">
        <v>195</v>
      </c>
      <c r="C75" s="105">
        <v>0</v>
      </c>
      <c r="D75" s="105">
        <v>0</v>
      </c>
      <c r="E75" s="105">
        <v>27562.5</v>
      </c>
      <c r="F75" s="105">
        <v>0</v>
      </c>
      <c r="G75" s="105">
        <v>27562.5</v>
      </c>
      <c r="H75" s="105">
        <v>0</v>
      </c>
      <c r="I75" s="105">
        <v>27562.5</v>
      </c>
      <c r="J75" s="105">
        <v>0</v>
      </c>
      <c r="K75" s="105">
        <v>27562.5</v>
      </c>
    </row>
    <row r="76" spans="1:11" s="109" customFormat="1" x14ac:dyDescent="0.2">
      <c r="A76" s="108" t="s">
        <v>190</v>
      </c>
      <c r="B76" s="108" t="s">
        <v>189</v>
      </c>
      <c r="C76" s="105">
        <v>0</v>
      </c>
      <c r="D76" s="105">
        <v>0</v>
      </c>
      <c r="E76" s="105">
        <v>1290.6300000000001</v>
      </c>
      <c r="F76" s="105">
        <v>0</v>
      </c>
      <c r="G76" s="105">
        <v>1290.6300000000001</v>
      </c>
      <c r="H76" s="105">
        <v>0</v>
      </c>
      <c r="I76" s="105">
        <v>1290.6300000000001</v>
      </c>
      <c r="J76" s="105">
        <v>0</v>
      </c>
      <c r="K76" s="105">
        <v>1290.6300000000001</v>
      </c>
    </row>
    <row r="77" spans="1:11" s="112" customFormat="1" x14ac:dyDescent="0.2">
      <c r="A77" s="110" t="s">
        <v>172</v>
      </c>
      <c r="B77" s="110" t="s">
        <v>171</v>
      </c>
      <c r="C77" s="111">
        <v>0</v>
      </c>
      <c r="D77" s="111">
        <v>0</v>
      </c>
      <c r="E77" s="111">
        <v>506.25</v>
      </c>
      <c r="F77" s="111">
        <v>0</v>
      </c>
      <c r="G77" s="111">
        <v>506.25</v>
      </c>
      <c r="H77" s="111">
        <v>0</v>
      </c>
      <c r="I77" s="111">
        <v>506.25</v>
      </c>
      <c r="J77" s="111">
        <v>0</v>
      </c>
      <c r="K77" s="111">
        <v>506.25</v>
      </c>
    </row>
    <row r="78" spans="1:11" s="109" customFormat="1" x14ac:dyDescent="0.2">
      <c r="A78" s="108" t="s">
        <v>317</v>
      </c>
      <c r="B78" s="108" t="s">
        <v>316</v>
      </c>
      <c r="C78" s="105">
        <v>0</v>
      </c>
      <c r="D78" s="105">
        <v>0</v>
      </c>
      <c r="E78" s="105">
        <v>7405.2</v>
      </c>
      <c r="F78" s="105">
        <v>0</v>
      </c>
      <c r="G78" s="105">
        <v>7405.2</v>
      </c>
      <c r="H78" s="105">
        <v>0</v>
      </c>
      <c r="I78" s="105">
        <v>7405.2</v>
      </c>
      <c r="J78" s="105">
        <v>0</v>
      </c>
      <c r="K78" s="105">
        <v>7405.2</v>
      </c>
    </row>
    <row r="79" spans="1:11" s="109" customFormat="1" x14ac:dyDescent="0.2">
      <c r="A79" s="108" t="s">
        <v>315</v>
      </c>
      <c r="B79" s="108" t="s">
        <v>314</v>
      </c>
      <c r="C79" s="105">
        <v>0</v>
      </c>
      <c r="D79" s="105">
        <v>0</v>
      </c>
      <c r="E79" s="105">
        <v>4419.1000000000004</v>
      </c>
      <c r="F79" s="105">
        <v>0</v>
      </c>
      <c r="G79" s="105">
        <v>4419.1000000000004</v>
      </c>
      <c r="H79" s="105">
        <v>0</v>
      </c>
      <c r="I79" s="105">
        <v>4419.1000000000004</v>
      </c>
      <c r="J79" s="105">
        <v>0</v>
      </c>
      <c r="K79" s="105">
        <v>4419.1000000000004</v>
      </c>
    </row>
    <row r="80" spans="1:11" s="109" customFormat="1" x14ac:dyDescent="0.2">
      <c r="A80" s="108" t="s">
        <v>307</v>
      </c>
      <c r="B80" s="108" t="s">
        <v>814</v>
      </c>
      <c r="C80" s="105">
        <v>0</v>
      </c>
      <c r="D80" s="105">
        <v>0</v>
      </c>
      <c r="E80" s="105">
        <v>7855.67</v>
      </c>
      <c r="F80" s="105">
        <v>0</v>
      </c>
      <c r="G80" s="105">
        <v>7855.67</v>
      </c>
      <c r="H80" s="105">
        <v>0</v>
      </c>
      <c r="I80" s="105">
        <v>7855.67</v>
      </c>
      <c r="J80" s="105">
        <v>0</v>
      </c>
      <c r="K80" s="105">
        <v>7855.67</v>
      </c>
    </row>
    <row r="81" spans="1:11" s="109" customFormat="1" x14ac:dyDescent="0.2">
      <c r="A81" s="108" t="s">
        <v>300</v>
      </c>
      <c r="B81" s="108" t="s">
        <v>815</v>
      </c>
      <c r="C81" s="105">
        <v>0</v>
      </c>
      <c r="D81" s="105">
        <v>0</v>
      </c>
      <c r="E81" s="105">
        <v>5265.08</v>
      </c>
      <c r="F81" s="105">
        <v>0</v>
      </c>
      <c r="G81" s="105">
        <v>5265.08</v>
      </c>
      <c r="H81" s="105">
        <v>0</v>
      </c>
      <c r="I81" s="105">
        <v>5265.08</v>
      </c>
      <c r="J81" s="105">
        <v>0</v>
      </c>
      <c r="K81" s="105">
        <v>5265.08</v>
      </c>
    </row>
    <row r="82" spans="1:11" s="109" customFormat="1" x14ac:dyDescent="0.2">
      <c r="A82" s="108" t="s">
        <v>294</v>
      </c>
      <c r="B82" s="108" t="s">
        <v>293</v>
      </c>
      <c r="C82" s="105">
        <v>0</v>
      </c>
      <c r="D82" s="105">
        <v>0</v>
      </c>
      <c r="E82" s="105">
        <v>8146.76</v>
      </c>
      <c r="F82" s="105">
        <v>0</v>
      </c>
      <c r="G82" s="105">
        <v>8146.76</v>
      </c>
      <c r="H82" s="105">
        <v>0</v>
      </c>
      <c r="I82" s="105">
        <v>8146.76</v>
      </c>
      <c r="J82" s="105">
        <v>0</v>
      </c>
      <c r="K82" s="105">
        <v>8146.76</v>
      </c>
    </row>
    <row r="83" spans="1:11" s="109" customFormat="1" x14ac:dyDescent="0.2">
      <c r="A83" s="108" t="s">
        <v>290</v>
      </c>
      <c r="B83" s="108" t="s">
        <v>289</v>
      </c>
      <c r="C83" s="105">
        <v>0</v>
      </c>
      <c r="D83" s="105">
        <v>0</v>
      </c>
      <c r="E83" s="105">
        <v>5559.04</v>
      </c>
      <c r="F83" s="105">
        <v>0</v>
      </c>
      <c r="G83" s="105">
        <v>5559.04</v>
      </c>
      <c r="H83" s="105">
        <v>0</v>
      </c>
      <c r="I83" s="105">
        <v>5559.04</v>
      </c>
      <c r="J83" s="105">
        <v>0</v>
      </c>
      <c r="K83" s="105">
        <v>5559.04</v>
      </c>
    </row>
    <row r="84" spans="1:11" s="109" customFormat="1" x14ac:dyDescent="0.2">
      <c r="A84" s="108" t="s">
        <v>183</v>
      </c>
      <c r="B84" s="108" t="s">
        <v>182</v>
      </c>
      <c r="C84" s="105">
        <v>0</v>
      </c>
      <c r="D84" s="105">
        <v>0</v>
      </c>
      <c r="E84" s="105">
        <v>3245</v>
      </c>
      <c r="F84" s="105">
        <v>0</v>
      </c>
      <c r="G84" s="105">
        <v>3245</v>
      </c>
      <c r="H84" s="105">
        <v>0</v>
      </c>
      <c r="I84" s="105">
        <v>3245</v>
      </c>
      <c r="J84" s="105">
        <v>0</v>
      </c>
      <c r="K84" s="105">
        <v>3245</v>
      </c>
    </row>
    <row r="85" spans="1:11" s="109" customFormat="1" x14ac:dyDescent="0.2">
      <c r="A85" s="108" t="s">
        <v>181</v>
      </c>
      <c r="B85" s="108" t="s">
        <v>180</v>
      </c>
      <c r="C85" s="105">
        <v>0</v>
      </c>
      <c r="D85" s="105">
        <v>0</v>
      </c>
      <c r="E85" s="105">
        <v>357</v>
      </c>
      <c r="F85" s="105">
        <v>0</v>
      </c>
      <c r="G85" s="105">
        <v>357</v>
      </c>
      <c r="H85" s="105">
        <v>0</v>
      </c>
      <c r="I85" s="105">
        <v>357</v>
      </c>
      <c r="J85" s="105">
        <v>0</v>
      </c>
      <c r="K85" s="105">
        <v>357</v>
      </c>
    </row>
    <row r="86" spans="1:11" s="109" customFormat="1" x14ac:dyDescent="0.2">
      <c r="A86" s="108" t="s">
        <v>179</v>
      </c>
      <c r="B86" s="108" t="s">
        <v>178</v>
      </c>
      <c r="C86" s="105">
        <v>0</v>
      </c>
      <c r="D86" s="105">
        <v>0</v>
      </c>
      <c r="E86" s="105">
        <v>7193.2</v>
      </c>
      <c r="F86" s="105">
        <v>0</v>
      </c>
      <c r="G86" s="105">
        <v>7193.2</v>
      </c>
      <c r="H86" s="105">
        <v>0</v>
      </c>
      <c r="I86" s="105">
        <v>7193.2</v>
      </c>
      <c r="J86" s="105">
        <v>0</v>
      </c>
      <c r="K86" s="105">
        <v>7193.2</v>
      </c>
    </row>
    <row r="87" spans="1:11" s="109" customFormat="1" x14ac:dyDescent="0.2">
      <c r="A87" s="108" t="s">
        <v>177</v>
      </c>
      <c r="B87" s="108" t="s">
        <v>83</v>
      </c>
      <c r="C87" s="105">
        <v>0</v>
      </c>
      <c r="D87" s="105">
        <v>0</v>
      </c>
      <c r="E87" s="105">
        <v>57574.879999999997</v>
      </c>
      <c r="F87" s="105">
        <v>0</v>
      </c>
      <c r="G87" s="105">
        <v>57574.879999999997</v>
      </c>
      <c r="H87" s="105">
        <v>0</v>
      </c>
      <c r="I87" s="105">
        <v>57574.879999999997</v>
      </c>
      <c r="J87" s="105">
        <v>0</v>
      </c>
      <c r="K87" s="105">
        <v>57574.879999999997</v>
      </c>
    </row>
    <row r="88" spans="1:11" s="109" customFormat="1" x14ac:dyDescent="0.2">
      <c r="A88" s="108" t="s">
        <v>176</v>
      </c>
      <c r="B88" s="108" t="s">
        <v>134</v>
      </c>
      <c r="C88" s="105">
        <v>0</v>
      </c>
      <c r="D88" s="105">
        <v>0</v>
      </c>
      <c r="E88" s="105">
        <v>200</v>
      </c>
      <c r="F88" s="105">
        <v>0</v>
      </c>
      <c r="G88" s="105">
        <v>200</v>
      </c>
      <c r="H88" s="105">
        <v>0</v>
      </c>
      <c r="I88" s="105">
        <v>200</v>
      </c>
      <c r="J88" s="105">
        <v>0</v>
      </c>
      <c r="K88" s="105">
        <v>200</v>
      </c>
    </row>
    <row r="89" spans="1:11" s="109" customFormat="1" x14ac:dyDescent="0.2">
      <c r="A89" s="108" t="s">
        <v>175</v>
      </c>
      <c r="B89" s="108" t="s">
        <v>816</v>
      </c>
      <c r="C89" s="105">
        <v>0</v>
      </c>
      <c r="D89" s="105">
        <v>0</v>
      </c>
      <c r="E89" s="105">
        <v>70</v>
      </c>
      <c r="F89" s="105">
        <v>0</v>
      </c>
      <c r="G89" s="105">
        <v>70</v>
      </c>
      <c r="H89" s="105">
        <v>0</v>
      </c>
      <c r="I89" s="105">
        <v>70</v>
      </c>
      <c r="J89" s="105">
        <v>0</v>
      </c>
      <c r="K89" s="105">
        <v>70</v>
      </c>
    </row>
    <row r="90" spans="1:11" s="112" customFormat="1" x14ac:dyDescent="0.2">
      <c r="A90" s="110" t="s">
        <v>168</v>
      </c>
      <c r="B90" s="110" t="s">
        <v>167</v>
      </c>
      <c r="C90" s="111">
        <v>0</v>
      </c>
      <c r="D90" s="111">
        <v>0</v>
      </c>
      <c r="E90" s="111">
        <v>654.99</v>
      </c>
      <c r="F90" s="111">
        <v>0</v>
      </c>
      <c r="G90" s="111">
        <v>654.99</v>
      </c>
      <c r="H90" s="111">
        <v>0</v>
      </c>
      <c r="I90" s="111">
        <v>654.99</v>
      </c>
      <c r="J90" s="111">
        <v>0</v>
      </c>
      <c r="K90" s="111">
        <v>654.99</v>
      </c>
    </row>
    <row r="91" spans="1:11" s="112" customFormat="1" x14ac:dyDescent="0.2">
      <c r="A91" s="110" t="s">
        <v>166</v>
      </c>
      <c r="B91" s="110" t="s">
        <v>165</v>
      </c>
      <c r="C91" s="111">
        <v>0</v>
      </c>
      <c r="D91" s="111">
        <v>0</v>
      </c>
      <c r="E91" s="111">
        <v>2700.02</v>
      </c>
      <c r="F91" s="111">
        <v>0</v>
      </c>
      <c r="G91" s="111">
        <v>2700.02</v>
      </c>
      <c r="H91" s="111">
        <v>0</v>
      </c>
      <c r="I91" s="111">
        <v>2700.02</v>
      </c>
      <c r="J91" s="111">
        <v>0</v>
      </c>
      <c r="K91" s="111">
        <v>2700.02</v>
      </c>
    </row>
    <row r="92" spans="1:11" s="112" customFormat="1" x14ac:dyDescent="0.2">
      <c r="A92" s="110" t="s">
        <v>164</v>
      </c>
      <c r="B92" s="110" t="s">
        <v>163</v>
      </c>
      <c r="C92" s="111">
        <v>0</v>
      </c>
      <c r="D92" s="111">
        <v>0</v>
      </c>
      <c r="E92" s="111">
        <v>204.34</v>
      </c>
      <c r="F92" s="111">
        <v>0</v>
      </c>
      <c r="G92" s="111">
        <v>204.34</v>
      </c>
      <c r="H92" s="111">
        <v>0</v>
      </c>
      <c r="I92" s="111">
        <v>204.34</v>
      </c>
      <c r="J92" s="111">
        <v>0</v>
      </c>
      <c r="K92" s="111">
        <v>204.34</v>
      </c>
    </row>
    <row r="93" spans="1:11" s="112" customFormat="1" x14ac:dyDescent="0.2">
      <c r="A93" s="110" t="s">
        <v>160</v>
      </c>
      <c r="B93" s="110" t="s">
        <v>159</v>
      </c>
      <c r="C93" s="111">
        <v>0</v>
      </c>
      <c r="D93" s="111">
        <v>0</v>
      </c>
      <c r="E93" s="111">
        <v>218.74</v>
      </c>
      <c r="F93" s="111">
        <v>0</v>
      </c>
      <c r="G93" s="111">
        <v>218.74</v>
      </c>
      <c r="H93" s="111">
        <v>0</v>
      </c>
      <c r="I93" s="111">
        <v>218.74</v>
      </c>
      <c r="J93" s="111">
        <v>0</v>
      </c>
      <c r="K93" s="111">
        <v>218.74</v>
      </c>
    </row>
    <row r="94" spans="1:11" s="112" customFormat="1" x14ac:dyDescent="0.2">
      <c r="A94" s="110" t="s">
        <v>156</v>
      </c>
      <c r="B94" s="110" t="s">
        <v>155</v>
      </c>
      <c r="C94" s="111">
        <v>0</v>
      </c>
      <c r="D94" s="111">
        <v>0</v>
      </c>
      <c r="E94" s="111">
        <v>1.57</v>
      </c>
      <c r="F94" s="111">
        <v>0</v>
      </c>
      <c r="G94" s="111">
        <v>1.57</v>
      </c>
      <c r="H94" s="111">
        <v>0</v>
      </c>
      <c r="I94" s="111">
        <v>1.57</v>
      </c>
      <c r="J94" s="111">
        <v>0</v>
      </c>
      <c r="K94" s="111">
        <v>1.57</v>
      </c>
    </row>
    <row r="95" spans="1:11" s="112" customFormat="1" x14ac:dyDescent="0.2">
      <c r="A95" s="110" t="s">
        <v>154</v>
      </c>
      <c r="B95" s="110" t="s">
        <v>153</v>
      </c>
      <c r="C95" s="111">
        <v>0</v>
      </c>
      <c r="D95" s="111">
        <v>0</v>
      </c>
      <c r="E95" s="111">
        <v>0.06</v>
      </c>
      <c r="F95" s="111">
        <v>0</v>
      </c>
      <c r="G95" s="111">
        <v>0.06</v>
      </c>
      <c r="H95" s="111">
        <v>0</v>
      </c>
      <c r="I95" s="111">
        <v>0.06</v>
      </c>
      <c r="J95" s="111">
        <v>0</v>
      </c>
      <c r="K95" s="111">
        <v>0.06</v>
      </c>
    </row>
    <row r="96" spans="1:11" s="112" customFormat="1" x14ac:dyDescent="0.2">
      <c r="A96" s="110" t="s">
        <v>139</v>
      </c>
      <c r="B96" s="110" t="s">
        <v>138</v>
      </c>
      <c r="C96" s="111">
        <v>0</v>
      </c>
      <c r="D96" s="111">
        <v>0</v>
      </c>
      <c r="E96" s="111">
        <v>765.4</v>
      </c>
      <c r="F96" s="111">
        <v>0</v>
      </c>
      <c r="G96" s="111">
        <v>765.4</v>
      </c>
      <c r="H96" s="111">
        <v>0</v>
      </c>
      <c r="I96" s="111">
        <v>765.4</v>
      </c>
      <c r="J96" s="111">
        <v>0</v>
      </c>
      <c r="K96" s="111">
        <v>765.4</v>
      </c>
    </row>
    <row r="97" spans="1:12" s="112" customFormat="1" x14ac:dyDescent="0.2">
      <c r="A97" s="110" t="s">
        <v>133</v>
      </c>
      <c r="B97" s="110" t="s">
        <v>132</v>
      </c>
      <c r="C97" s="111">
        <v>0</v>
      </c>
      <c r="D97" s="111">
        <v>0</v>
      </c>
      <c r="E97" s="111">
        <v>11623</v>
      </c>
      <c r="F97" s="111">
        <v>0</v>
      </c>
      <c r="G97" s="111">
        <v>11623</v>
      </c>
      <c r="H97" s="111">
        <v>0</v>
      </c>
      <c r="I97" s="111">
        <v>11623</v>
      </c>
      <c r="J97" s="111">
        <v>0</v>
      </c>
      <c r="K97" s="111">
        <v>11623</v>
      </c>
    </row>
    <row r="98" spans="1:12" s="112" customFormat="1" x14ac:dyDescent="0.2">
      <c r="A98" s="110" t="s">
        <v>447</v>
      </c>
      <c r="B98" s="110" t="s">
        <v>817</v>
      </c>
      <c r="C98" s="111">
        <v>0</v>
      </c>
      <c r="D98" s="111">
        <v>0</v>
      </c>
      <c r="E98" s="111">
        <v>1687959.68</v>
      </c>
      <c r="F98" s="111">
        <f>F22</f>
        <v>1381218.79</v>
      </c>
      <c r="G98" s="111">
        <f>E98-F98</f>
        <v>306740.8899999999</v>
      </c>
      <c r="H98" s="111">
        <v>0</v>
      </c>
      <c r="I98" s="111">
        <f>G98</f>
        <v>306740.8899999999</v>
      </c>
      <c r="J98" s="111">
        <v>0</v>
      </c>
      <c r="K98" s="111">
        <f>I98</f>
        <v>306740.8899999999</v>
      </c>
    </row>
    <row r="99" spans="1:12" s="112" customFormat="1" x14ac:dyDescent="0.2">
      <c r="A99" s="110" t="s">
        <v>127</v>
      </c>
      <c r="B99" s="110" t="s">
        <v>818</v>
      </c>
      <c r="C99" s="111">
        <v>0</v>
      </c>
      <c r="D99" s="111">
        <v>0</v>
      </c>
      <c r="E99" s="111">
        <v>70373.22</v>
      </c>
      <c r="F99" s="111">
        <v>0</v>
      </c>
      <c r="G99" s="111">
        <v>70373.22</v>
      </c>
      <c r="H99" s="111">
        <v>0</v>
      </c>
      <c r="I99" s="111">
        <v>70373.22</v>
      </c>
      <c r="J99" s="111">
        <v>0</v>
      </c>
      <c r="K99" s="111">
        <v>70373.22</v>
      </c>
    </row>
    <row r="100" spans="1:12" x14ac:dyDescent="0.2">
      <c r="A100" s="93" t="s">
        <v>643</v>
      </c>
      <c r="B100" s="108" t="s">
        <v>642</v>
      </c>
      <c r="C100" s="94">
        <v>0</v>
      </c>
      <c r="D100" s="94">
        <v>0</v>
      </c>
      <c r="E100" s="94">
        <v>374572.5</v>
      </c>
      <c r="F100" s="94">
        <v>0</v>
      </c>
      <c r="G100" s="94">
        <v>374572.5</v>
      </c>
      <c r="H100" s="94">
        <v>0</v>
      </c>
      <c r="I100" s="94">
        <v>374572.5</v>
      </c>
      <c r="J100" s="94">
        <v>0</v>
      </c>
      <c r="K100" s="105">
        <v>374572.5</v>
      </c>
    </row>
    <row r="101" spans="1:12" x14ac:dyDescent="0.2">
      <c r="A101" s="93" t="s">
        <v>819</v>
      </c>
      <c r="B101" s="108" t="s">
        <v>820</v>
      </c>
      <c r="C101" s="94">
        <v>0</v>
      </c>
      <c r="D101" s="94">
        <v>0</v>
      </c>
      <c r="E101" s="94">
        <v>12633.66</v>
      </c>
      <c r="F101" s="94">
        <v>0</v>
      </c>
      <c r="G101" s="94">
        <v>12633.66</v>
      </c>
      <c r="H101" s="94">
        <v>0</v>
      </c>
      <c r="I101" s="94">
        <v>12633.66</v>
      </c>
      <c r="J101" s="94">
        <v>0</v>
      </c>
      <c r="K101" s="94">
        <v>12633.66</v>
      </c>
    </row>
    <row r="102" spans="1:12" ht="14.25" x14ac:dyDescent="0.2">
      <c r="A102" s="316" t="s">
        <v>821</v>
      </c>
      <c r="B102" s="316"/>
      <c r="C102" s="95">
        <v>0</v>
      </c>
      <c r="D102" s="95">
        <v>0</v>
      </c>
      <c r="E102" s="95">
        <v>2062318.55</v>
      </c>
      <c r="F102" s="95">
        <v>0</v>
      </c>
      <c r="G102" s="95">
        <v>2062318.55</v>
      </c>
      <c r="H102" s="95">
        <v>0</v>
      </c>
      <c r="I102" s="95">
        <v>2062318.55</v>
      </c>
      <c r="J102" s="95">
        <v>0</v>
      </c>
      <c r="K102" s="95">
        <f>SUM(K28:K101)</f>
        <v>2369059.4399999995</v>
      </c>
      <c r="L102" s="96"/>
    </row>
    <row r="103" spans="1:12" x14ac:dyDescent="0.2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</row>
    <row r="104" spans="1:12" x14ac:dyDescent="0.2">
      <c r="G104" s="96">
        <f>K102+'200'!K82+'300'!I84</f>
        <v>4000012.669999999</v>
      </c>
      <c r="J104" s="96">
        <f>K102-'posebni dio '!E4</f>
        <v>-963725659.46999991</v>
      </c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102:B102"/>
    <mergeCell ref="A103:K103"/>
    <mergeCell ref="A24:B24"/>
    <mergeCell ref="A25:K25"/>
    <mergeCell ref="A26:K26"/>
    <mergeCell ref="C27:D27"/>
    <mergeCell ref="E27:F27"/>
    <mergeCell ref="G27:H27"/>
    <mergeCell ref="I27:J27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54" zoomScale="80" zoomScaleNormal="80" workbookViewId="0">
      <selection activeCell="A70" sqref="A70:XFD79"/>
    </sheetView>
  </sheetViews>
  <sheetFormatPr defaultColWidth="11.5703125" defaultRowHeight="12.75" x14ac:dyDescent="0.2"/>
  <cols>
    <col min="1" max="1" width="13.140625" style="88" customWidth="1"/>
    <col min="2" max="2" width="54.7109375" style="88" bestFit="1" customWidth="1"/>
    <col min="3" max="11" width="13.140625" style="88" customWidth="1"/>
    <col min="12" max="256" width="11.5703125" style="88"/>
    <col min="257" max="257" width="13.140625" style="88" customWidth="1"/>
    <col min="258" max="258" width="54.7109375" style="88" bestFit="1" customWidth="1"/>
    <col min="259" max="267" width="13.140625" style="88" customWidth="1"/>
    <col min="268" max="512" width="11.5703125" style="88"/>
    <col min="513" max="513" width="13.140625" style="88" customWidth="1"/>
    <col min="514" max="514" width="54.7109375" style="88" bestFit="1" customWidth="1"/>
    <col min="515" max="523" width="13.140625" style="88" customWidth="1"/>
    <col min="524" max="768" width="11.5703125" style="88"/>
    <col min="769" max="769" width="13.140625" style="88" customWidth="1"/>
    <col min="770" max="770" width="54.7109375" style="88" bestFit="1" customWidth="1"/>
    <col min="771" max="779" width="13.140625" style="88" customWidth="1"/>
    <col min="780" max="1024" width="11.5703125" style="88"/>
    <col min="1025" max="1025" width="13.140625" style="88" customWidth="1"/>
    <col min="1026" max="1026" width="54.7109375" style="88" bestFit="1" customWidth="1"/>
    <col min="1027" max="1035" width="13.140625" style="88" customWidth="1"/>
    <col min="1036" max="1280" width="11.5703125" style="88"/>
    <col min="1281" max="1281" width="13.140625" style="88" customWidth="1"/>
    <col min="1282" max="1282" width="54.7109375" style="88" bestFit="1" customWidth="1"/>
    <col min="1283" max="1291" width="13.140625" style="88" customWidth="1"/>
    <col min="1292" max="1536" width="11.5703125" style="88"/>
    <col min="1537" max="1537" width="13.140625" style="88" customWidth="1"/>
    <col min="1538" max="1538" width="54.7109375" style="88" bestFit="1" customWidth="1"/>
    <col min="1539" max="1547" width="13.140625" style="88" customWidth="1"/>
    <col min="1548" max="1792" width="11.5703125" style="88"/>
    <col min="1793" max="1793" width="13.140625" style="88" customWidth="1"/>
    <col min="1794" max="1794" width="54.7109375" style="88" bestFit="1" customWidth="1"/>
    <col min="1795" max="1803" width="13.140625" style="88" customWidth="1"/>
    <col min="1804" max="2048" width="11.5703125" style="88"/>
    <col min="2049" max="2049" width="13.140625" style="88" customWidth="1"/>
    <col min="2050" max="2050" width="54.7109375" style="88" bestFit="1" customWidth="1"/>
    <col min="2051" max="2059" width="13.140625" style="88" customWidth="1"/>
    <col min="2060" max="2304" width="11.5703125" style="88"/>
    <col min="2305" max="2305" width="13.140625" style="88" customWidth="1"/>
    <col min="2306" max="2306" width="54.7109375" style="88" bestFit="1" customWidth="1"/>
    <col min="2307" max="2315" width="13.140625" style="88" customWidth="1"/>
    <col min="2316" max="2560" width="11.5703125" style="88"/>
    <col min="2561" max="2561" width="13.140625" style="88" customWidth="1"/>
    <col min="2562" max="2562" width="54.7109375" style="88" bestFit="1" customWidth="1"/>
    <col min="2563" max="2571" width="13.140625" style="88" customWidth="1"/>
    <col min="2572" max="2816" width="11.5703125" style="88"/>
    <col min="2817" max="2817" width="13.140625" style="88" customWidth="1"/>
    <col min="2818" max="2818" width="54.7109375" style="88" bestFit="1" customWidth="1"/>
    <col min="2819" max="2827" width="13.140625" style="88" customWidth="1"/>
    <col min="2828" max="3072" width="11.5703125" style="88"/>
    <col min="3073" max="3073" width="13.140625" style="88" customWidth="1"/>
    <col min="3074" max="3074" width="54.7109375" style="88" bestFit="1" customWidth="1"/>
    <col min="3075" max="3083" width="13.140625" style="88" customWidth="1"/>
    <col min="3084" max="3328" width="11.5703125" style="88"/>
    <col min="3329" max="3329" width="13.140625" style="88" customWidth="1"/>
    <col min="3330" max="3330" width="54.7109375" style="88" bestFit="1" customWidth="1"/>
    <col min="3331" max="3339" width="13.140625" style="88" customWidth="1"/>
    <col min="3340" max="3584" width="11.5703125" style="88"/>
    <col min="3585" max="3585" width="13.140625" style="88" customWidth="1"/>
    <col min="3586" max="3586" width="54.7109375" style="88" bestFit="1" customWidth="1"/>
    <col min="3587" max="3595" width="13.140625" style="88" customWidth="1"/>
    <col min="3596" max="3840" width="11.5703125" style="88"/>
    <col min="3841" max="3841" width="13.140625" style="88" customWidth="1"/>
    <col min="3842" max="3842" width="54.7109375" style="88" bestFit="1" customWidth="1"/>
    <col min="3843" max="3851" width="13.140625" style="88" customWidth="1"/>
    <col min="3852" max="4096" width="11.5703125" style="88"/>
    <col min="4097" max="4097" width="13.140625" style="88" customWidth="1"/>
    <col min="4098" max="4098" width="54.7109375" style="88" bestFit="1" customWidth="1"/>
    <col min="4099" max="4107" width="13.140625" style="88" customWidth="1"/>
    <col min="4108" max="4352" width="11.5703125" style="88"/>
    <col min="4353" max="4353" width="13.140625" style="88" customWidth="1"/>
    <col min="4354" max="4354" width="54.7109375" style="88" bestFit="1" customWidth="1"/>
    <col min="4355" max="4363" width="13.140625" style="88" customWidth="1"/>
    <col min="4364" max="4608" width="11.5703125" style="88"/>
    <col min="4609" max="4609" width="13.140625" style="88" customWidth="1"/>
    <col min="4610" max="4610" width="54.7109375" style="88" bestFit="1" customWidth="1"/>
    <col min="4611" max="4619" width="13.140625" style="88" customWidth="1"/>
    <col min="4620" max="4864" width="11.5703125" style="88"/>
    <col min="4865" max="4865" width="13.140625" style="88" customWidth="1"/>
    <col min="4866" max="4866" width="54.7109375" style="88" bestFit="1" customWidth="1"/>
    <col min="4867" max="4875" width="13.140625" style="88" customWidth="1"/>
    <col min="4876" max="5120" width="11.5703125" style="88"/>
    <col min="5121" max="5121" width="13.140625" style="88" customWidth="1"/>
    <col min="5122" max="5122" width="54.7109375" style="88" bestFit="1" customWidth="1"/>
    <col min="5123" max="5131" width="13.140625" style="88" customWidth="1"/>
    <col min="5132" max="5376" width="11.5703125" style="88"/>
    <col min="5377" max="5377" width="13.140625" style="88" customWidth="1"/>
    <col min="5378" max="5378" width="54.7109375" style="88" bestFit="1" customWidth="1"/>
    <col min="5379" max="5387" width="13.140625" style="88" customWidth="1"/>
    <col min="5388" max="5632" width="11.5703125" style="88"/>
    <col min="5633" max="5633" width="13.140625" style="88" customWidth="1"/>
    <col min="5634" max="5634" width="54.7109375" style="88" bestFit="1" customWidth="1"/>
    <col min="5635" max="5643" width="13.140625" style="88" customWidth="1"/>
    <col min="5644" max="5888" width="11.5703125" style="88"/>
    <col min="5889" max="5889" width="13.140625" style="88" customWidth="1"/>
    <col min="5890" max="5890" width="54.7109375" style="88" bestFit="1" customWidth="1"/>
    <col min="5891" max="5899" width="13.140625" style="88" customWidth="1"/>
    <col min="5900" max="6144" width="11.5703125" style="88"/>
    <col min="6145" max="6145" width="13.140625" style="88" customWidth="1"/>
    <col min="6146" max="6146" width="54.7109375" style="88" bestFit="1" customWidth="1"/>
    <col min="6147" max="6155" width="13.140625" style="88" customWidth="1"/>
    <col min="6156" max="6400" width="11.5703125" style="88"/>
    <col min="6401" max="6401" width="13.140625" style="88" customWidth="1"/>
    <col min="6402" max="6402" width="54.7109375" style="88" bestFit="1" customWidth="1"/>
    <col min="6403" max="6411" width="13.140625" style="88" customWidth="1"/>
    <col min="6412" max="6656" width="11.5703125" style="88"/>
    <col min="6657" max="6657" width="13.140625" style="88" customWidth="1"/>
    <col min="6658" max="6658" width="54.7109375" style="88" bestFit="1" customWidth="1"/>
    <col min="6659" max="6667" width="13.140625" style="88" customWidth="1"/>
    <col min="6668" max="6912" width="11.5703125" style="88"/>
    <col min="6913" max="6913" width="13.140625" style="88" customWidth="1"/>
    <col min="6914" max="6914" width="54.7109375" style="88" bestFit="1" customWidth="1"/>
    <col min="6915" max="6923" width="13.140625" style="88" customWidth="1"/>
    <col min="6924" max="7168" width="11.5703125" style="88"/>
    <col min="7169" max="7169" width="13.140625" style="88" customWidth="1"/>
    <col min="7170" max="7170" width="54.7109375" style="88" bestFit="1" customWidth="1"/>
    <col min="7171" max="7179" width="13.140625" style="88" customWidth="1"/>
    <col min="7180" max="7424" width="11.5703125" style="88"/>
    <col min="7425" max="7425" width="13.140625" style="88" customWidth="1"/>
    <col min="7426" max="7426" width="54.7109375" style="88" bestFit="1" customWidth="1"/>
    <col min="7427" max="7435" width="13.140625" style="88" customWidth="1"/>
    <col min="7436" max="7680" width="11.5703125" style="88"/>
    <col min="7681" max="7681" width="13.140625" style="88" customWidth="1"/>
    <col min="7682" max="7682" width="54.7109375" style="88" bestFit="1" customWidth="1"/>
    <col min="7683" max="7691" width="13.140625" style="88" customWidth="1"/>
    <col min="7692" max="7936" width="11.5703125" style="88"/>
    <col min="7937" max="7937" width="13.140625" style="88" customWidth="1"/>
    <col min="7938" max="7938" width="54.7109375" style="88" bestFit="1" customWidth="1"/>
    <col min="7939" max="7947" width="13.140625" style="88" customWidth="1"/>
    <col min="7948" max="8192" width="11.5703125" style="88"/>
    <col min="8193" max="8193" width="13.140625" style="88" customWidth="1"/>
    <col min="8194" max="8194" width="54.7109375" style="88" bestFit="1" customWidth="1"/>
    <col min="8195" max="8203" width="13.140625" style="88" customWidth="1"/>
    <col min="8204" max="8448" width="11.5703125" style="88"/>
    <col min="8449" max="8449" width="13.140625" style="88" customWidth="1"/>
    <col min="8450" max="8450" width="54.7109375" style="88" bestFit="1" customWidth="1"/>
    <col min="8451" max="8459" width="13.140625" style="88" customWidth="1"/>
    <col min="8460" max="8704" width="11.5703125" style="88"/>
    <col min="8705" max="8705" width="13.140625" style="88" customWidth="1"/>
    <col min="8706" max="8706" width="54.7109375" style="88" bestFit="1" customWidth="1"/>
    <col min="8707" max="8715" width="13.140625" style="88" customWidth="1"/>
    <col min="8716" max="8960" width="11.5703125" style="88"/>
    <col min="8961" max="8961" width="13.140625" style="88" customWidth="1"/>
    <col min="8962" max="8962" width="54.7109375" style="88" bestFit="1" customWidth="1"/>
    <col min="8963" max="8971" width="13.140625" style="88" customWidth="1"/>
    <col min="8972" max="9216" width="11.5703125" style="88"/>
    <col min="9217" max="9217" width="13.140625" style="88" customWidth="1"/>
    <col min="9218" max="9218" width="54.7109375" style="88" bestFit="1" customWidth="1"/>
    <col min="9219" max="9227" width="13.140625" style="88" customWidth="1"/>
    <col min="9228" max="9472" width="11.5703125" style="88"/>
    <col min="9473" max="9473" width="13.140625" style="88" customWidth="1"/>
    <col min="9474" max="9474" width="54.7109375" style="88" bestFit="1" customWidth="1"/>
    <col min="9475" max="9483" width="13.140625" style="88" customWidth="1"/>
    <col min="9484" max="9728" width="11.5703125" style="88"/>
    <col min="9729" max="9729" width="13.140625" style="88" customWidth="1"/>
    <col min="9730" max="9730" width="54.7109375" style="88" bestFit="1" customWidth="1"/>
    <col min="9731" max="9739" width="13.140625" style="88" customWidth="1"/>
    <col min="9740" max="9984" width="11.5703125" style="88"/>
    <col min="9985" max="9985" width="13.140625" style="88" customWidth="1"/>
    <col min="9986" max="9986" width="54.7109375" style="88" bestFit="1" customWidth="1"/>
    <col min="9987" max="9995" width="13.140625" style="88" customWidth="1"/>
    <col min="9996" max="10240" width="11.5703125" style="88"/>
    <col min="10241" max="10241" width="13.140625" style="88" customWidth="1"/>
    <col min="10242" max="10242" width="54.7109375" style="88" bestFit="1" customWidth="1"/>
    <col min="10243" max="10251" width="13.140625" style="88" customWidth="1"/>
    <col min="10252" max="10496" width="11.5703125" style="88"/>
    <col min="10497" max="10497" width="13.140625" style="88" customWidth="1"/>
    <col min="10498" max="10498" width="54.7109375" style="88" bestFit="1" customWidth="1"/>
    <col min="10499" max="10507" width="13.140625" style="88" customWidth="1"/>
    <col min="10508" max="10752" width="11.5703125" style="88"/>
    <col min="10753" max="10753" width="13.140625" style="88" customWidth="1"/>
    <col min="10754" max="10754" width="54.7109375" style="88" bestFit="1" customWidth="1"/>
    <col min="10755" max="10763" width="13.140625" style="88" customWidth="1"/>
    <col min="10764" max="11008" width="11.5703125" style="88"/>
    <col min="11009" max="11009" width="13.140625" style="88" customWidth="1"/>
    <col min="11010" max="11010" width="54.7109375" style="88" bestFit="1" customWidth="1"/>
    <col min="11011" max="11019" width="13.140625" style="88" customWidth="1"/>
    <col min="11020" max="11264" width="11.5703125" style="88"/>
    <col min="11265" max="11265" width="13.140625" style="88" customWidth="1"/>
    <col min="11266" max="11266" width="54.7109375" style="88" bestFit="1" customWidth="1"/>
    <col min="11267" max="11275" width="13.140625" style="88" customWidth="1"/>
    <col min="11276" max="11520" width="11.5703125" style="88"/>
    <col min="11521" max="11521" width="13.140625" style="88" customWidth="1"/>
    <col min="11522" max="11522" width="54.7109375" style="88" bestFit="1" customWidth="1"/>
    <col min="11523" max="11531" width="13.140625" style="88" customWidth="1"/>
    <col min="11532" max="11776" width="11.5703125" style="88"/>
    <col min="11777" max="11777" width="13.140625" style="88" customWidth="1"/>
    <col min="11778" max="11778" width="54.7109375" style="88" bestFit="1" customWidth="1"/>
    <col min="11779" max="11787" width="13.140625" style="88" customWidth="1"/>
    <col min="11788" max="12032" width="11.5703125" style="88"/>
    <col min="12033" max="12033" width="13.140625" style="88" customWidth="1"/>
    <col min="12034" max="12034" width="54.7109375" style="88" bestFit="1" customWidth="1"/>
    <col min="12035" max="12043" width="13.140625" style="88" customWidth="1"/>
    <col min="12044" max="12288" width="11.5703125" style="88"/>
    <col min="12289" max="12289" width="13.140625" style="88" customWidth="1"/>
    <col min="12290" max="12290" width="54.7109375" style="88" bestFit="1" customWidth="1"/>
    <col min="12291" max="12299" width="13.140625" style="88" customWidth="1"/>
    <col min="12300" max="12544" width="11.5703125" style="88"/>
    <col min="12545" max="12545" width="13.140625" style="88" customWidth="1"/>
    <col min="12546" max="12546" width="54.7109375" style="88" bestFit="1" customWidth="1"/>
    <col min="12547" max="12555" width="13.140625" style="88" customWidth="1"/>
    <col min="12556" max="12800" width="11.5703125" style="88"/>
    <col min="12801" max="12801" width="13.140625" style="88" customWidth="1"/>
    <col min="12802" max="12802" width="54.7109375" style="88" bestFit="1" customWidth="1"/>
    <col min="12803" max="12811" width="13.140625" style="88" customWidth="1"/>
    <col min="12812" max="13056" width="11.5703125" style="88"/>
    <col min="13057" max="13057" width="13.140625" style="88" customWidth="1"/>
    <col min="13058" max="13058" width="54.7109375" style="88" bestFit="1" customWidth="1"/>
    <col min="13059" max="13067" width="13.140625" style="88" customWidth="1"/>
    <col min="13068" max="13312" width="11.5703125" style="88"/>
    <col min="13313" max="13313" width="13.140625" style="88" customWidth="1"/>
    <col min="13314" max="13314" width="54.7109375" style="88" bestFit="1" customWidth="1"/>
    <col min="13315" max="13323" width="13.140625" style="88" customWidth="1"/>
    <col min="13324" max="13568" width="11.5703125" style="88"/>
    <col min="13569" max="13569" width="13.140625" style="88" customWidth="1"/>
    <col min="13570" max="13570" width="54.7109375" style="88" bestFit="1" customWidth="1"/>
    <col min="13571" max="13579" width="13.140625" style="88" customWidth="1"/>
    <col min="13580" max="13824" width="11.5703125" style="88"/>
    <col min="13825" max="13825" width="13.140625" style="88" customWidth="1"/>
    <col min="13826" max="13826" width="54.7109375" style="88" bestFit="1" customWidth="1"/>
    <col min="13827" max="13835" width="13.140625" style="88" customWidth="1"/>
    <col min="13836" max="14080" width="11.5703125" style="88"/>
    <col min="14081" max="14081" width="13.140625" style="88" customWidth="1"/>
    <col min="14082" max="14082" width="54.7109375" style="88" bestFit="1" customWidth="1"/>
    <col min="14083" max="14091" width="13.140625" style="88" customWidth="1"/>
    <col min="14092" max="14336" width="11.5703125" style="88"/>
    <col min="14337" max="14337" width="13.140625" style="88" customWidth="1"/>
    <col min="14338" max="14338" width="54.7109375" style="88" bestFit="1" customWidth="1"/>
    <col min="14339" max="14347" width="13.140625" style="88" customWidth="1"/>
    <col min="14348" max="14592" width="11.5703125" style="88"/>
    <col min="14593" max="14593" width="13.140625" style="88" customWidth="1"/>
    <col min="14594" max="14594" width="54.7109375" style="88" bestFit="1" customWidth="1"/>
    <col min="14595" max="14603" width="13.140625" style="88" customWidth="1"/>
    <col min="14604" max="14848" width="11.5703125" style="88"/>
    <col min="14849" max="14849" width="13.140625" style="88" customWidth="1"/>
    <col min="14850" max="14850" width="54.7109375" style="88" bestFit="1" customWidth="1"/>
    <col min="14851" max="14859" width="13.140625" style="88" customWidth="1"/>
    <col min="14860" max="15104" width="11.5703125" style="88"/>
    <col min="15105" max="15105" width="13.140625" style="88" customWidth="1"/>
    <col min="15106" max="15106" width="54.7109375" style="88" bestFit="1" customWidth="1"/>
    <col min="15107" max="15115" width="13.140625" style="88" customWidth="1"/>
    <col min="15116" max="15360" width="11.5703125" style="88"/>
    <col min="15361" max="15361" width="13.140625" style="88" customWidth="1"/>
    <col min="15362" max="15362" width="54.7109375" style="88" bestFit="1" customWidth="1"/>
    <col min="15363" max="15371" width="13.140625" style="88" customWidth="1"/>
    <col min="15372" max="15616" width="11.5703125" style="88"/>
    <col min="15617" max="15617" width="13.140625" style="88" customWidth="1"/>
    <col min="15618" max="15618" width="54.7109375" style="88" bestFit="1" customWidth="1"/>
    <col min="15619" max="15627" width="13.140625" style="88" customWidth="1"/>
    <col min="15628" max="15872" width="11.5703125" style="88"/>
    <col min="15873" max="15873" width="13.140625" style="88" customWidth="1"/>
    <col min="15874" max="15874" width="54.7109375" style="88" bestFit="1" customWidth="1"/>
    <col min="15875" max="15883" width="13.140625" style="88" customWidth="1"/>
    <col min="15884" max="16128" width="11.5703125" style="88"/>
    <col min="16129" max="16129" width="13.140625" style="88" customWidth="1"/>
    <col min="16130" max="16130" width="54.7109375" style="88" bestFit="1" customWidth="1"/>
    <col min="16131" max="16139" width="13.140625" style="88" customWidth="1"/>
    <col min="16140" max="16384" width="11.5703125" style="88"/>
  </cols>
  <sheetData>
    <row r="1" spans="1:11" ht="18" x14ac:dyDescent="0.25">
      <c r="A1" s="321" t="s">
        <v>746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 x14ac:dyDescent="0.2">
      <c r="A2" s="89" t="s">
        <v>747</v>
      </c>
      <c r="B2" s="90" t="s">
        <v>748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ht="15.75" x14ac:dyDescent="0.2">
      <c r="A3" s="89" t="s">
        <v>749</v>
      </c>
      <c r="B3" s="90" t="s">
        <v>750</v>
      </c>
      <c r="C3" s="91"/>
      <c r="D3" s="91"/>
      <c r="E3" s="91"/>
      <c r="F3" s="91"/>
      <c r="G3" s="91"/>
      <c r="H3" s="91"/>
      <c r="I3" s="91"/>
      <c r="J3" s="91"/>
      <c r="K3" s="91"/>
    </row>
    <row r="4" spans="1:11" ht="15.75" x14ac:dyDescent="0.2">
      <c r="A4" s="89" t="s">
        <v>751</v>
      </c>
      <c r="B4" s="90" t="s">
        <v>752</v>
      </c>
      <c r="C4" s="91"/>
      <c r="D4" s="91"/>
      <c r="E4" s="91"/>
      <c r="F4" s="91"/>
      <c r="G4" s="91"/>
      <c r="H4" s="91"/>
      <c r="I4" s="91"/>
      <c r="J4" s="91"/>
      <c r="K4" s="91"/>
    </row>
    <row r="5" spans="1:11" ht="15.75" x14ac:dyDescent="0.2">
      <c r="A5" s="89" t="s">
        <v>753</v>
      </c>
      <c r="B5" s="90" t="s">
        <v>754</v>
      </c>
      <c r="C5" s="91"/>
      <c r="D5" s="91"/>
      <c r="E5" s="91"/>
      <c r="F5" s="91"/>
      <c r="G5" s="91"/>
      <c r="H5" s="91"/>
      <c r="I5" s="91"/>
      <c r="J5" s="91"/>
      <c r="K5" s="91"/>
    </row>
    <row r="6" spans="1:11" ht="15.75" x14ac:dyDescent="0.2">
      <c r="A6" s="89" t="s">
        <v>755</v>
      </c>
      <c r="B6" s="90" t="s">
        <v>835</v>
      </c>
      <c r="C6" s="91"/>
      <c r="D6" s="91"/>
      <c r="E6" s="91"/>
      <c r="F6" s="91"/>
      <c r="G6" s="91"/>
      <c r="H6" s="91"/>
      <c r="I6" s="91"/>
      <c r="J6" s="91"/>
      <c r="K6" s="91"/>
    </row>
    <row r="7" spans="1:11" ht="15.75" x14ac:dyDescent="0.2">
      <c r="A7" s="89" t="s">
        <v>757</v>
      </c>
      <c r="B7" s="90" t="s">
        <v>836</v>
      </c>
      <c r="C7" s="91"/>
      <c r="D7" s="91"/>
      <c r="E7" s="91"/>
      <c r="F7" s="91"/>
      <c r="G7" s="91"/>
      <c r="H7" s="91"/>
      <c r="I7" s="91"/>
      <c r="J7" s="91"/>
      <c r="K7" s="91"/>
    </row>
    <row r="8" spans="1:11" x14ac:dyDescent="0.2">
      <c r="A8" s="322" t="s">
        <v>759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1:11" ht="12.75" customHeight="1" x14ac:dyDescent="0.2">
      <c r="A9" s="92" t="s">
        <v>760</v>
      </c>
      <c r="B9" s="92" t="s">
        <v>761</v>
      </c>
      <c r="C9" s="320" t="s">
        <v>762</v>
      </c>
      <c r="D9" s="320"/>
      <c r="E9" s="320" t="s">
        <v>763</v>
      </c>
      <c r="F9" s="320"/>
      <c r="G9" s="320" t="s">
        <v>764</v>
      </c>
      <c r="H9" s="320"/>
      <c r="I9" s="320" t="s">
        <v>765</v>
      </c>
      <c r="J9" s="320"/>
      <c r="K9" s="92" t="s">
        <v>766</v>
      </c>
    </row>
    <row r="10" spans="1:11" x14ac:dyDescent="0.2">
      <c r="A10" s="93" t="s">
        <v>831</v>
      </c>
      <c r="B10" s="93" t="s">
        <v>832</v>
      </c>
      <c r="C10" s="94">
        <v>0</v>
      </c>
      <c r="D10" s="94">
        <v>0</v>
      </c>
      <c r="E10" s="94">
        <v>0</v>
      </c>
      <c r="F10" s="94">
        <v>77000000</v>
      </c>
      <c r="G10" s="94">
        <v>0</v>
      </c>
      <c r="H10" s="94">
        <v>77000000</v>
      </c>
      <c r="I10" s="94">
        <v>0</v>
      </c>
      <c r="J10" s="94">
        <v>77000000</v>
      </c>
      <c r="K10" s="94">
        <v>-77000000</v>
      </c>
    </row>
    <row r="11" spans="1:11" x14ac:dyDescent="0.2">
      <c r="A11" s="93" t="s">
        <v>773</v>
      </c>
      <c r="B11" s="93" t="s">
        <v>774</v>
      </c>
      <c r="C11" s="94">
        <v>0</v>
      </c>
      <c r="D11" s="94">
        <v>0</v>
      </c>
      <c r="E11" s="94">
        <v>0</v>
      </c>
      <c r="F11" s="94">
        <v>1623.46</v>
      </c>
      <c r="G11" s="94">
        <v>0</v>
      </c>
      <c r="H11" s="94">
        <v>1623.46</v>
      </c>
      <c r="I11" s="94">
        <v>0</v>
      </c>
      <c r="J11" s="94">
        <v>1623.46</v>
      </c>
      <c r="K11" s="94">
        <v>-1623.46</v>
      </c>
    </row>
    <row r="12" spans="1:11" x14ac:dyDescent="0.2">
      <c r="A12" s="93" t="s">
        <v>775</v>
      </c>
      <c r="B12" s="93" t="s">
        <v>776</v>
      </c>
      <c r="C12" s="94">
        <v>0</v>
      </c>
      <c r="D12" s="94">
        <v>0</v>
      </c>
      <c r="E12" s="94">
        <v>0</v>
      </c>
      <c r="F12" s="94">
        <v>442827</v>
      </c>
      <c r="G12" s="94">
        <v>0</v>
      </c>
      <c r="H12" s="94">
        <v>442827</v>
      </c>
      <c r="I12" s="94">
        <v>0</v>
      </c>
      <c r="J12" s="94">
        <v>442827</v>
      </c>
      <c r="K12" s="94">
        <v>-442827</v>
      </c>
    </row>
    <row r="13" spans="1:11" x14ac:dyDescent="0.2">
      <c r="A13" s="93" t="s">
        <v>789</v>
      </c>
      <c r="B13" s="93" t="s">
        <v>790</v>
      </c>
      <c r="C13" s="94">
        <v>0</v>
      </c>
      <c r="D13" s="94">
        <v>0</v>
      </c>
      <c r="E13" s="94">
        <v>0</v>
      </c>
      <c r="F13" s="94">
        <v>3302.1</v>
      </c>
      <c r="G13" s="94">
        <v>0</v>
      </c>
      <c r="H13" s="94">
        <v>3302.1</v>
      </c>
      <c r="I13" s="94">
        <v>0</v>
      </c>
      <c r="J13" s="94">
        <v>3302.1</v>
      </c>
      <c r="K13" s="94">
        <v>-3302.1</v>
      </c>
    </row>
    <row r="14" spans="1:11" ht="14.25" x14ac:dyDescent="0.2">
      <c r="A14" s="316" t="s">
        <v>795</v>
      </c>
      <c r="B14" s="316"/>
      <c r="C14" s="95">
        <v>0</v>
      </c>
      <c r="D14" s="95">
        <v>0</v>
      </c>
      <c r="E14" s="95">
        <v>0</v>
      </c>
      <c r="F14" s="95">
        <v>77447752.560000002</v>
      </c>
      <c r="G14" s="95">
        <v>0</v>
      </c>
      <c r="H14" s="95">
        <v>77447752.560000002</v>
      </c>
      <c r="I14" s="95">
        <v>0</v>
      </c>
      <c r="J14" s="95">
        <v>77447752.560000002</v>
      </c>
      <c r="K14" s="95">
        <v>-77447752.560000002</v>
      </c>
    </row>
    <row r="15" spans="1:11" x14ac:dyDescent="0.2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 x14ac:dyDescent="0.2">
      <c r="A16" s="322" t="s">
        <v>759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</row>
    <row r="17" spans="1:11" ht="12.75" customHeight="1" x14ac:dyDescent="0.2">
      <c r="A17" s="92" t="s">
        <v>760</v>
      </c>
      <c r="B17" s="92" t="s">
        <v>761</v>
      </c>
      <c r="C17" s="320" t="s">
        <v>762</v>
      </c>
      <c r="D17" s="320"/>
      <c r="E17" s="320" t="s">
        <v>763</v>
      </c>
      <c r="F17" s="320"/>
      <c r="G17" s="320" t="s">
        <v>764</v>
      </c>
      <c r="H17" s="320"/>
      <c r="I17" s="320" t="s">
        <v>765</v>
      </c>
      <c r="J17" s="320"/>
      <c r="K17" s="92" t="s">
        <v>766</v>
      </c>
    </row>
    <row r="18" spans="1:11" s="112" customFormat="1" ht="18" customHeight="1" x14ac:dyDescent="0.2">
      <c r="A18" s="110" t="s">
        <v>431</v>
      </c>
      <c r="B18" s="110" t="s">
        <v>796</v>
      </c>
      <c r="C18" s="111">
        <v>0</v>
      </c>
      <c r="D18" s="111">
        <v>0</v>
      </c>
      <c r="E18" s="111">
        <v>539567.1</v>
      </c>
      <c r="F18" s="111">
        <v>0</v>
      </c>
      <c r="G18" s="111">
        <v>539567.1</v>
      </c>
      <c r="H18" s="111">
        <v>0</v>
      </c>
      <c r="I18" s="111">
        <v>539567.1</v>
      </c>
      <c r="J18" s="111">
        <v>0</v>
      </c>
      <c r="K18" s="111">
        <v>539567.1</v>
      </c>
    </row>
    <row r="19" spans="1:11" s="112" customFormat="1" x14ac:dyDescent="0.2">
      <c r="A19" s="110" t="s">
        <v>405</v>
      </c>
      <c r="B19" s="110" t="s">
        <v>797</v>
      </c>
      <c r="C19" s="111">
        <v>0</v>
      </c>
      <c r="D19" s="111">
        <v>0</v>
      </c>
      <c r="E19" s="111">
        <v>164690.82999999999</v>
      </c>
      <c r="F19" s="111">
        <v>0</v>
      </c>
      <c r="G19" s="111">
        <v>164690.82999999999</v>
      </c>
      <c r="H19" s="111">
        <v>0</v>
      </c>
      <c r="I19" s="111">
        <v>164690.82999999999</v>
      </c>
      <c r="J19" s="111">
        <v>0</v>
      </c>
      <c r="K19" s="111">
        <v>164690.82999999999</v>
      </c>
    </row>
    <row r="20" spans="1:11" s="112" customFormat="1" x14ac:dyDescent="0.2">
      <c r="A20" s="110" t="s">
        <v>381</v>
      </c>
      <c r="B20" s="110" t="s">
        <v>798</v>
      </c>
      <c r="C20" s="111">
        <v>0</v>
      </c>
      <c r="D20" s="111">
        <v>0</v>
      </c>
      <c r="E20" s="111">
        <v>124263.03999999999</v>
      </c>
      <c r="F20" s="111">
        <v>0</v>
      </c>
      <c r="G20" s="111">
        <v>124263.03999999999</v>
      </c>
      <c r="H20" s="111">
        <v>0</v>
      </c>
      <c r="I20" s="111">
        <v>124263.03999999999</v>
      </c>
      <c r="J20" s="111">
        <v>0</v>
      </c>
      <c r="K20" s="111">
        <v>124263.03999999999</v>
      </c>
    </row>
    <row r="21" spans="1:11" s="112" customFormat="1" x14ac:dyDescent="0.2">
      <c r="A21" s="110" t="s">
        <v>379</v>
      </c>
      <c r="B21" s="110" t="s">
        <v>799</v>
      </c>
      <c r="C21" s="111">
        <v>0</v>
      </c>
      <c r="D21" s="111">
        <v>0</v>
      </c>
      <c r="E21" s="111">
        <v>37789.360000000001</v>
      </c>
      <c r="F21" s="111">
        <v>0</v>
      </c>
      <c r="G21" s="111">
        <v>37789.360000000001</v>
      </c>
      <c r="H21" s="111">
        <v>0</v>
      </c>
      <c r="I21" s="111">
        <v>37789.360000000001</v>
      </c>
      <c r="J21" s="111">
        <v>0</v>
      </c>
      <c r="K21" s="111">
        <v>37789.360000000001</v>
      </c>
    </row>
    <row r="22" spans="1:11" s="112" customFormat="1" x14ac:dyDescent="0.2">
      <c r="A22" s="110" t="s">
        <v>363</v>
      </c>
      <c r="B22" s="110" t="s">
        <v>362</v>
      </c>
      <c r="C22" s="111">
        <v>0</v>
      </c>
      <c r="D22" s="111">
        <v>0</v>
      </c>
      <c r="E22" s="111">
        <v>136912.20000000001</v>
      </c>
      <c r="F22" s="111">
        <v>0</v>
      </c>
      <c r="G22" s="111">
        <v>136912.20000000001</v>
      </c>
      <c r="H22" s="111">
        <v>0</v>
      </c>
      <c r="I22" s="111">
        <v>136912.20000000001</v>
      </c>
      <c r="J22" s="111">
        <v>0</v>
      </c>
      <c r="K22" s="111">
        <v>136912.20000000001</v>
      </c>
    </row>
    <row r="23" spans="1:11" s="112" customFormat="1" x14ac:dyDescent="0.2">
      <c r="A23" s="110" t="s">
        <v>369</v>
      </c>
      <c r="B23" s="110" t="s">
        <v>800</v>
      </c>
      <c r="C23" s="111">
        <v>0</v>
      </c>
      <c r="D23" s="111">
        <v>0</v>
      </c>
      <c r="E23" s="111">
        <v>1593.77</v>
      </c>
      <c r="F23" s="111">
        <v>0</v>
      </c>
      <c r="G23" s="111">
        <v>1593.77</v>
      </c>
      <c r="H23" s="111">
        <v>0</v>
      </c>
      <c r="I23" s="111">
        <v>1593.77</v>
      </c>
      <c r="J23" s="111">
        <v>0</v>
      </c>
      <c r="K23" s="111">
        <v>1593.77</v>
      </c>
    </row>
    <row r="24" spans="1:11" s="112" customFormat="1" x14ac:dyDescent="0.2">
      <c r="A24" s="110" t="s">
        <v>355</v>
      </c>
      <c r="B24" s="110" t="s">
        <v>801</v>
      </c>
      <c r="C24" s="111">
        <v>0</v>
      </c>
      <c r="D24" s="111">
        <v>0</v>
      </c>
      <c r="E24" s="111">
        <v>153</v>
      </c>
      <c r="F24" s="111">
        <v>0</v>
      </c>
      <c r="G24" s="111">
        <v>153</v>
      </c>
      <c r="H24" s="111">
        <v>0</v>
      </c>
      <c r="I24" s="111">
        <v>153</v>
      </c>
      <c r="J24" s="111">
        <v>0</v>
      </c>
      <c r="K24" s="111">
        <v>153</v>
      </c>
    </row>
    <row r="25" spans="1:11" s="112" customFormat="1" x14ac:dyDescent="0.2">
      <c r="A25" s="110" t="s">
        <v>353</v>
      </c>
      <c r="B25" s="110" t="s">
        <v>802</v>
      </c>
      <c r="C25" s="111">
        <v>0</v>
      </c>
      <c r="D25" s="111">
        <v>0</v>
      </c>
      <c r="E25" s="111">
        <v>7362.86</v>
      </c>
      <c r="F25" s="111">
        <v>0</v>
      </c>
      <c r="G25" s="111">
        <v>7362.86</v>
      </c>
      <c r="H25" s="111">
        <v>0</v>
      </c>
      <c r="I25" s="111">
        <v>7362.86</v>
      </c>
      <c r="J25" s="111">
        <v>0</v>
      </c>
      <c r="K25" s="111">
        <v>7362.86</v>
      </c>
    </row>
    <row r="26" spans="1:11" s="112" customFormat="1" x14ac:dyDescent="0.2">
      <c r="A26" s="110" t="s">
        <v>349</v>
      </c>
      <c r="B26" s="110" t="s">
        <v>803</v>
      </c>
      <c r="C26" s="111">
        <v>0</v>
      </c>
      <c r="D26" s="111">
        <v>0</v>
      </c>
      <c r="E26" s="111">
        <v>11715.38</v>
      </c>
      <c r="F26" s="111">
        <v>0</v>
      </c>
      <c r="G26" s="111">
        <v>11715.38</v>
      </c>
      <c r="H26" s="111">
        <v>0</v>
      </c>
      <c r="I26" s="111">
        <v>11715.38</v>
      </c>
      <c r="J26" s="111">
        <v>0</v>
      </c>
      <c r="K26" s="111">
        <v>11715.38</v>
      </c>
    </row>
    <row r="27" spans="1:11" s="112" customFormat="1" x14ac:dyDescent="0.2">
      <c r="A27" s="110" t="s">
        <v>345</v>
      </c>
      <c r="B27" s="110" t="s">
        <v>804</v>
      </c>
      <c r="C27" s="111">
        <v>0</v>
      </c>
      <c r="D27" s="111">
        <v>0</v>
      </c>
      <c r="E27" s="111">
        <v>13614.19</v>
      </c>
      <c r="F27" s="111">
        <v>0</v>
      </c>
      <c r="G27" s="111">
        <v>13614.19</v>
      </c>
      <c r="H27" s="111">
        <v>0</v>
      </c>
      <c r="I27" s="111">
        <v>13614.19</v>
      </c>
      <c r="J27" s="111">
        <v>0</v>
      </c>
      <c r="K27" s="111">
        <v>13614.19</v>
      </c>
    </row>
    <row r="28" spans="1:11" s="112" customFormat="1" x14ac:dyDescent="0.2">
      <c r="A28" s="110" t="s">
        <v>343</v>
      </c>
      <c r="B28" s="110" t="s">
        <v>342</v>
      </c>
      <c r="C28" s="111">
        <v>0</v>
      </c>
      <c r="D28" s="111">
        <v>0</v>
      </c>
      <c r="E28" s="111">
        <v>130.5</v>
      </c>
      <c r="F28" s="111">
        <v>0</v>
      </c>
      <c r="G28" s="111">
        <v>130.5</v>
      </c>
      <c r="H28" s="111">
        <v>0</v>
      </c>
      <c r="I28" s="111">
        <v>130.5</v>
      </c>
      <c r="J28" s="111">
        <v>0</v>
      </c>
      <c r="K28" s="111">
        <v>130.5</v>
      </c>
    </row>
    <row r="29" spans="1:11" s="112" customFormat="1" x14ac:dyDescent="0.2">
      <c r="A29" s="110" t="s">
        <v>341</v>
      </c>
      <c r="B29" s="110" t="s">
        <v>340</v>
      </c>
      <c r="C29" s="111">
        <v>0</v>
      </c>
      <c r="D29" s="111">
        <v>0</v>
      </c>
      <c r="E29" s="111">
        <v>833.4</v>
      </c>
      <c r="F29" s="111">
        <v>0</v>
      </c>
      <c r="G29" s="111">
        <v>833.4</v>
      </c>
      <c r="H29" s="111">
        <v>0</v>
      </c>
      <c r="I29" s="111">
        <v>833.4</v>
      </c>
      <c r="J29" s="111">
        <v>0</v>
      </c>
      <c r="K29" s="111">
        <v>833.4</v>
      </c>
    </row>
    <row r="30" spans="1:11" s="112" customFormat="1" x14ac:dyDescent="0.2">
      <c r="A30" s="110" t="s">
        <v>339</v>
      </c>
      <c r="B30" s="110" t="s">
        <v>338</v>
      </c>
      <c r="C30" s="111">
        <v>0</v>
      </c>
      <c r="D30" s="111">
        <v>0</v>
      </c>
      <c r="E30" s="111">
        <v>731.7</v>
      </c>
      <c r="F30" s="111">
        <v>0</v>
      </c>
      <c r="G30" s="111">
        <v>731.7</v>
      </c>
      <c r="H30" s="111">
        <v>0</v>
      </c>
      <c r="I30" s="111">
        <v>731.7</v>
      </c>
      <c r="J30" s="111">
        <v>0</v>
      </c>
      <c r="K30" s="111">
        <v>731.7</v>
      </c>
    </row>
    <row r="31" spans="1:11" s="112" customFormat="1" x14ac:dyDescent="0.2">
      <c r="A31" s="110" t="s">
        <v>337</v>
      </c>
      <c r="B31" s="110" t="s">
        <v>336</v>
      </c>
      <c r="C31" s="111">
        <v>0</v>
      </c>
      <c r="D31" s="111">
        <v>0</v>
      </c>
      <c r="E31" s="111">
        <v>387.19</v>
      </c>
      <c r="F31" s="111">
        <v>0</v>
      </c>
      <c r="G31" s="111">
        <v>387.19</v>
      </c>
      <c r="H31" s="111">
        <v>0</v>
      </c>
      <c r="I31" s="111">
        <v>387.19</v>
      </c>
      <c r="J31" s="111">
        <v>0</v>
      </c>
      <c r="K31" s="111">
        <v>387.19</v>
      </c>
    </row>
    <row r="32" spans="1:11" s="112" customFormat="1" x14ac:dyDescent="0.2">
      <c r="A32" s="110" t="s">
        <v>323</v>
      </c>
      <c r="B32" s="110" t="s">
        <v>805</v>
      </c>
      <c r="C32" s="111">
        <v>0</v>
      </c>
      <c r="D32" s="111">
        <v>0</v>
      </c>
      <c r="E32" s="111">
        <v>11913</v>
      </c>
      <c r="F32" s="111">
        <v>0</v>
      </c>
      <c r="G32" s="111">
        <v>11913</v>
      </c>
      <c r="H32" s="111">
        <v>0</v>
      </c>
      <c r="I32" s="111">
        <v>11913</v>
      </c>
      <c r="J32" s="111">
        <v>0</v>
      </c>
      <c r="K32" s="111">
        <v>11913</v>
      </c>
    </row>
    <row r="33" spans="1:11" s="112" customFormat="1" x14ac:dyDescent="0.2">
      <c r="A33" s="110" t="s">
        <v>321</v>
      </c>
      <c r="B33" s="110" t="s">
        <v>320</v>
      </c>
      <c r="C33" s="111">
        <v>0</v>
      </c>
      <c r="D33" s="111">
        <v>0</v>
      </c>
      <c r="E33" s="111">
        <v>4564.13</v>
      </c>
      <c r="F33" s="111">
        <v>0</v>
      </c>
      <c r="G33" s="111">
        <v>4564.13</v>
      </c>
      <c r="H33" s="111">
        <v>0</v>
      </c>
      <c r="I33" s="111">
        <v>4564.13</v>
      </c>
      <c r="J33" s="111">
        <v>0</v>
      </c>
      <c r="K33" s="111">
        <v>4564.13</v>
      </c>
    </row>
    <row r="34" spans="1:11" s="112" customFormat="1" x14ac:dyDescent="0.2">
      <c r="A34" s="110" t="s">
        <v>319</v>
      </c>
      <c r="B34" s="110" t="s">
        <v>318</v>
      </c>
      <c r="C34" s="111">
        <v>0</v>
      </c>
      <c r="D34" s="111">
        <v>0</v>
      </c>
      <c r="E34" s="111">
        <v>2940.12</v>
      </c>
      <c r="F34" s="111">
        <v>0</v>
      </c>
      <c r="G34" s="111">
        <v>2940.12</v>
      </c>
      <c r="H34" s="111">
        <v>0</v>
      </c>
      <c r="I34" s="111">
        <v>2940.12</v>
      </c>
      <c r="J34" s="111">
        <v>0</v>
      </c>
      <c r="K34" s="111">
        <v>2940.12</v>
      </c>
    </row>
    <row r="35" spans="1:11" s="112" customFormat="1" x14ac:dyDescent="0.2">
      <c r="A35" s="110" t="s">
        <v>284</v>
      </c>
      <c r="B35" s="110" t="s">
        <v>283</v>
      </c>
      <c r="C35" s="111">
        <v>0</v>
      </c>
      <c r="D35" s="111">
        <v>0</v>
      </c>
      <c r="E35" s="111">
        <v>8734.02</v>
      </c>
      <c r="F35" s="111">
        <v>0</v>
      </c>
      <c r="G35" s="111">
        <v>8734.02</v>
      </c>
      <c r="H35" s="111">
        <v>0</v>
      </c>
      <c r="I35" s="111">
        <v>8734.02</v>
      </c>
      <c r="J35" s="111">
        <v>0</v>
      </c>
      <c r="K35" s="111">
        <v>8734.02</v>
      </c>
    </row>
    <row r="36" spans="1:11" s="112" customFormat="1" x14ac:dyDescent="0.2">
      <c r="A36" s="110" t="s">
        <v>280</v>
      </c>
      <c r="B36" s="110" t="s">
        <v>806</v>
      </c>
      <c r="C36" s="111">
        <v>0</v>
      </c>
      <c r="D36" s="111">
        <v>0</v>
      </c>
      <c r="E36" s="111">
        <v>3719.3</v>
      </c>
      <c r="F36" s="111">
        <v>0</v>
      </c>
      <c r="G36" s="111">
        <v>3719.3</v>
      </c>
      <c r="H36" s="111">
        <v>0</v>
      </c>
      <c r="I36" s="111">
        <v>3719.3</v>
      </c>
      <c r="J36" s="111">
        <v>0</v>
      </c>
      <c r="K36" s="111">
        <v>3719.3</v>
      </c>
    </row>
    <row r="37" spans="1:11" s="112" customFormat="1" x14ac:dyDescent="0.2">
      <c r="A37" s="110" t="s">
        <v>278</v>
      </c>
      <c r="B37" s="110" t="s">
        <v>277</v>
      </c>
      <c r="C37" s="111">
        <v>0</v>
      </c>
      <c r="D37" s="111">
        <v>0</v>
      </c>
      <c r="E37" s="111">
        <v>2843.02</v>
      </c>
      <c r="F37" s="111">
        <v>0</v>
      </c>
      <c r="G37" s="111">
        <v>2843.02</v>
      </c>
      <c r="H37" s="111">
        <v>0</v>
      </c>
      <c r="I37" s="111">
        <v>2843.02</v>
      </c>
      <c r="J37" s="111">
        <v>0</v>
      </c>
      <c r="K37" s="111">
        <v>2843.02</v>
      </c>
    </row>
    <row r="38" spans="1:11" s="112" customFormat="1" x14ac:dyDescent="0.2">
      <c r="A38" s="110" t="s">
        <v>276</v>
      </c>
      <c r="B38" s="110" t="s">
        <v>275</v>
      </c>
      <c r="C38" s="111">
        <v>0</v>
      </c>
      <c r="D38" s="111">
        <v>0</v>
      </c>
      <c r="E38" s="111">
        <v>77.91</v>
      </c>
      <c r="F38" s="111">
        <v>0</v>
      </c>
      <c r="G38" s="111">
        <v>77.91</v>
      </c>
      <c r="H38" s="111">
        <v>0</v>
      </c>
      <c r="I38" s="111">
        <v>77.91</v>
      </c>
      <c r="J38" s="111">
        <v>0</v>
      </c>
      <c r="K38" s="111">
        <v>77.91</v>
      </c>
    </row>
    <row r="39" spans="1:11" s="112" customFormat="1" x14ac:dyDescent="0.2">
      <c r="A39" s="110" t="s">
        <v>274</v>
      </c>
      <c r="B39" s="110" t="s">
        <v>273</v>
      </c>
      <c r="C39" s="111">
        <v>0</v>
      </c>
      <c r="D39" s="111">
        <v>0</v>
      </c>
      <c r="E39" s="111">
        <v>1770.47</v>
      </c>
      <c r="F39" s="111">
        <v>0</v>
      </c>
      <c r="G39" s="111">
        <v>1770.47</v>
      </c>
      <c r="H39" s="111">
        <v>0</v>
      </c>
      <c r="I39" s="111">
        <v>1770.47</v>
      </c>
      <c r="J39" s="111">
        <v>0</v>
      </c>
      <c r="K39" s="111">
        <v>1770.47</v>
      </c>
    </row>
    <row r="40" spans="1:11" s="112" customFormat="1" x14ac:dyDescent="0.2">
      <c r="A40" s="110" t="s">
        <v>272</v>
      </c>
      <c r="B40" s="110" t="s">
        <v>271</v>
      </c>
      <c r="C40" s="111">
        <v>0</v>
      </c>
      <c r="D40" s="111">
        <v>0</v>
      </c>
      <c r="E40" s="111">
        <v>213.75</v>
      </c>
      <c r="F40" s="111">
        <v>0</v>
      </c>
      <c r="G40" s="111">
        <v>213.75</v>
      </c>
      <c r="H40" s="111">
        <v>0</v>
      </c>
      <c r="I40" s="111">
        <v>213.75</v>
      </c>
      <c r="J40" s="111">
        <v>0</v>
      </c>
      <c r="K40" s="111">
        <v>213.75</v>
      </c>
    </row>
    <row r="41" spans="1:11" s="112" customFormat="1" x14ac:dyDescent="0.2">
      <c r="A41" s="110" t="s">
        <v>270</v>
      </c>
      <c r="B41" s="110" t="s">
        <v>269</v>
      </c>
      <c r="C41" s="111">
        <v>0</v>
      </c>
      <c r="D41" s="111">
        <v>0</v>
      </c>
      <c r="E41" s="111">
        <v>67.5</v>
      </c>
      <c r="F41" s="111">
        <v>0</v>
      </c>
      <c r="G41" s="111">
        <v>67.5</v>
      </c>
      <c r="H41" s="111">
        <v>0</v>
      </c>
      <c r="I41" s="111">
        <v>67.5</v>
      </c>
      <c r="J41" s="111">
        <v>0</v>
      </c>
      <c r="K41" s="111">
        <v>67.5</v>
      </c>
    </row>
    <row r="42" spans="1:11" s="112" customFormat="1" x14ac:dyDescent="0.2">
      <c r="A42" s="110" t="s">
        <v>266</v>
      </c>
      <c r="B42" s="110" t="s">
        <v>265</v>
      </c>
      <c r="C42" s="111">
        <v>0</v>
      </c>
      <c r="D42" s="111">
        <v>0</v>
      </c>
      <c r="E42" s="111">
        <v>3346.88</v>
      </c>
      <c r="F42" s="111">
        <v>0</v>
      </c>
      <c r="G42" s="111">
        <v>3346.88</v>
      </c>
      <c r="H42" s="111">
        <v>0</v>
      </c>
      <c r="I42" s="111">
        <v>3346.88</v>
      </c>
      <c r="J42" s="111">
        <v>0</v>
      </c>
      <c r="K42" s="111">
        <v>3346.88</v>
      </c>
    </row>
    <row r="43" spans="1:11" s="112" customFormat="1" x14ac:dyDescent="0.2">
      <c r="A43" s="110" t="s">
        <v>262</v>
      </c>
      <c r="B43" s="110" t="s">
        <v>261</v>
      </c>
      <c r="C43" s="111">
        <v>0</v>
      </c>
      <c r="D43" s="111">
        <v>0</v>
      </c>
      <c r="E43" s="111">
        <v>1914.95</v>
      </c>
      <c r="F43" s="111">
        <v>0</v>
      </c>
      <c r="G43" s="111">
        <v>1914.95</v>
      </c>
      <c r="H43" s="111">
        <v>0</v>
      </c>
      <c r="I43" s="111">
        <v>1914.95</v>
      </c>
      <c r="J43" s="111">
        <v>0</v>
      </c>
      <c r="K43" s="111">
        <v>1914.95</v>
      </c>
    </row>
    <row r="44" spans="1:11" s="112" customFormat="1" x14ac:dyDescent="0.2">
      <c r="A44" s="110" t="s">
        <v>260</v>
      </c>
      <c r="B44" s="110" t="s">
        <v>807</v>
      </c>
      <c r="C44" s="111">
        <v>0</v>
      </c>
      <c r="D44" s="111">
        <v>0</v>
      </c>
      <c r="E44" s="111">
        <v>1903.54</v>
      </c>
      <c r="F44" s="111">
        <v>0</v>
      </c>
      <c r="G44" s="111">
        <v>1903.54</v>
      </c>
      <c r="H44" s="111">
        <v>0</v>
      </c>
      <c r="I44" s="111">
        <v>1903.54</v>
      </c>
      <c r="J44" s="111">
        <v>0</v>
      </c>
      <c r="K44" s="111">
        <v>1903.54</v>
      </c>
    </row>
    <row r="45" spans="1:11" s="112" customFormat="1" x14ac:dyDescent="0.2">
      <c r="A45" s="110" t="s">
        <v>258</v>
      </c>
      <c r="B45" s="110" t="s">
        <v>257</v>
      </c>
      <c r="C45" s="111">
        <v>0</v>
      </c>
      <c r="D45" s="111">
        <v>0</v>
      </c>
      <c r="E45" s="111">
        <v>1029.2</v>
      </c>
      <c r="F45" s="111">
        <v>0</v>
      </c>
      <c r="G45" s="111">
        <v>1029.2</v>
      </c>
      <c r="H45" s="111">
        <v>0</v>
      </c>
      <c r="I45" s="111">
        <v>1029.2</v>
      </c>
      <c r="J45" s="111">
        <v>0</v>
      </c>
      <c r="K45" s="111">
        <v>1029.2</v>
      </c>
    </row>
    <row r="46" spans="1:11" s="112" customFormat="1" x14ac:dyDescent="0.2">
      <c r="A46" s="110" t="s">
        <v>256</v>
      </c>
      <c r="B46" s="110" t="s">
        <v>255</v>
      </c>
      <c r="C46" s="111">
        <v>0</v>
      </c>
      <c r="D46" s="111">
        <v>0</v>
      </c>
      <c r="E46" s="111">
        <v>10504.68</v>
      </c>
      <c r="F46" s="111">
        <v>0</v>
      </c>
      <c r="G46" s="111">
        <v>10504.68</v>
      </c>
      <c r="H46" s="111">
        <v>0</v>
      </c>
      <c r="I46" s="111">
        <v>10504.68</v>
      </c>
      <c r="J46" s="111">
        <v>0</v>
      </c>
      <c r="K46" s="111">
        <v>10504.68</v>
      </c>
    </row>
    <row r="47" spans="1:11" s="112" customFormat="1" x14ac:dyDescent="0.2">
      <c r="A47" s="110" t="s">
        <v>254</v>
      </c>
      <c r="B47" s="110" t="s">
        <v>253</v>
      </c>
      <c r="C47" s="111">
        <v>0</v>
      </c>
      <c r="D47" s="111">
        <v>0</v>
      </c>
      <c r="E47" s="111">
        <v>1020.51</v>
      </c>
      <c r="F47" s="111">
        <v>0</v>
      </c>
      <c r="G47" s="111">
        <v>1020.51</v>
      </c>
      <c r="H47" s="111">
        <v>0</v>
      </c>
      <c r="I47" s="111">
        <v>1020.51</v>
      </c>
      <c r="J47" s="111">
        <v>0</v>
      </c>
      <c r="K47" s="111">
        <v>1020.51</v>
      </c>
    </row>
    <row r="48" spans="1:11" s="112" customFormat="1" x14ac:dyDescent="0.2">
      <c r="A48" s="110" t="s">
        <v>250</v>
      </c>
      <c r="B48" s="110" t="s">
        <v>249</v>
      </c>
      <c r="C48" s="111">
        <v>0</v>
      </c>
      <c r="D48" s="111">
        <v>0</v>
      </c>
      <c r="E48" s="111">
        <v>6468.75</v>
      </c>
      <c r="F48" s="111">
        <v>0</v>
      </c>
      <c r="G48" s="111">
        <v>6468.75</v>
      </c>
      <c r="H48" s="111">
        <v>0</v>
      </c>
      <c r="I48" s="111">
        <v>6468.75</v>
      </c>
      <c r="J48" s="111">
        <v>0</v>
      </c>
      <c r="K48" s="111">
        <v>6468.75</v>
      </c>
    </row>
    <row r="49" spans="1:11" s="112" customFormat="1" x14ac:dyDescent="0.2">
      <c r="A49" s="110" t="s">
        <v>615</v>
      </c>
      <c r="B49" s="110" t="s">
        <v>614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112" customFormat="1" x14ac:dyDescent="0.2">
      <c r="A50" s="110" t="s">
        <v>242</v>
      </c>
      <c r="B50" s="110" t="s">
        <v>808</v>
      </c>
      <c r="C50" s="111">
        <v>0</v>
      </c>
      <c r="D50" s="111">
        <v>0</v>
      </c>
      <c r="E50" s="111">
        <v>112.5</v>
      </c>
      <c r="F50" s="111">
        <v>0</v>
      </c>
      <c r="G50" s="111">
        <v>112.5</v>
      </c>
      <c r="H50" s="111">
        <v>0</v>
      </c>
      <c r="I50" s="111">
        <v>112.5</v>
      </c>
      <c r="J50" s="111">
        <v>0</v>
      </c>
      <c r="K50" s="111">
        <v>112.5</v>
      </c>
    </row>
    <row r="51" spans="1:11" s="112" customFormat="1" x14ac:dyDescent="0.2">
      <c r="A51" s="110" t="s">
        <v>240</v>
      </c>
      <c r="B51" s="110" t="s">
        <v>239</v>
      </c>
      <c r="C51" s="111">
        <v>0</v>
      </c>
      <c r="D51" s="111">
        <v>0</v>
      </c>
      <c r="E51" s="111">
        <v>2902.13</v>
      </c>
      <c r="F51" s="111">
        <v>0</v>
      </c>
      <c r="G51" s="111">
        <v>2902.13</v>
      </c>
      <c r="H51" s="111">
        <v>0</v>
      </c>
      <c r="I51" s="111">
        <v>2902.13</v>
      </c>
      <c r="J51" s="111">
        <v>0</v>
      </c>
      <c r="K51" s="111">
        <v>2902.13</v>
      </c>
    </row>
    <row r="52" spans="1:11" s="112" customFormat="1" x14ac:dyDescent="0.2">
      <c r="A52" s="110" t="s">
        <v>809</v>
      </c>
      <c r="B52" s="110" t="s">
        <v>810</v>
      </c>
      <c r="C52" s="111">
        <v>0</v>
      </c>
      <c r="D52" s="111">
        <v>0</v>
      </c>
      <c r="E52" s="111">
        <v>414</v>
      </c>
      <c r="F52" s="111">
        <v>0</v>
      </c>
      <c r="G52" s="111">
        <v>414</v>
      </c>
      <c r="H52" s="111">
        <v>0</v>
      </c>
      <c r="I52" s="111">
        <v>414</v>
      </c>
      <c r="J52" s="111">
        <v>0</v>
      </c>
      <c r="K52" s="111">
        <v>414</v>
      </c>
    </row>
    <row r="53" spans="1:11" s="112" customFormat="1" x14ac:dyDescent="0.2">
      <c r="A53" s="110" t="s">
        <v>234</v>
      </c>
      <c r="B53" s="110" t="s">
        <v>811</v>
      </c>
      <c r="C53" s="111">
        <v>0</v>
      </c>
      <c r="D53" s="111">
        <v>0</v>
      </c>
      <c r="E53" s="111">
        <v>8453.4500000000007</v>
      </c>
      <c r="F53" s="111">
        <v>0</v>
      </c>
      <c r="G53" s="111">
        <v>8453.4500000000007</v>
      </c>
      <c r="H53" s="111">
        <v>0</v>
      </c>
      <c r="I53" s="111">
        <v>8453.4500000000007</v>
      </c>
      <c r="J53" s="111">
        <v>0</v>
      </c>
      <c r="K53" s="111">
        <v>8453.4500000000007</v>
      </c>
    </row>
    <row r="54" spans="1:11" s="112" customFormat="1" x14ac:dyDescent="0.2">
      <c r="A54" s="110" t="s">
        <v>228</v>
      </c>
      <c r="B54" s="110" t="s">
        <v>227</v>
      </c>
      <c r="C54" s="111">
        <v>0</v>
      </c>
      <c r="D54" s="111">
        <v>0</v>
      </c>
      <c r="E54" s="111">
        <v>133910.65</v>
      </c>
      <c r="F54" s="111">
        <v>0</v>
      </c>
      <c r="G54" s="111">
        <v>133910.65</v>
      </c>
      <c r="H54" s="111">
        <v>0</v>
      </c>
      <c r="I54" s="111">
        <v>133910.65</v>
      </c>
      <c r="J54" s="111">
        <v>0</v>
      </c>
      <c r="K54" s="111">
        <v>133910.65</v>
      </c>
    </row>
    <row r="55" spans="1:11" s="112" customFormat="1" x14ac:dyDescent="0.2">
      <c r="A55" s="110" t="s">
        <v>226</v>
      </c>
      <c r="B55" s="110" t="s">
        <v>225</v>
      </c>
      <c r="C55" s="111">
        <v>0</v>
      </c>
      <c r="D55" s="111">
        <v>0</v>
      </c>
      <c r="E55" s="111">
        <v>2073.94</v>
      </c>
      <c r="F55" s="111">
        <v>0</v>
      </c>
      <c r="G55" s="111">
        <v>2073.94</v>
      </c>
      <c r="H55" s="111">
        <v>0</v>
      </c>
      <c r="I55" s="111">
        <v>2073.94</v>
      </c>
      <c r="J55" s="111">
        <v>0</v>
      </c>
      <c r="K55" s="111">
        <v>2073.94</v>
      </c>
    </row>
    <row r="56" spans="1:11" s="112" customFormat="1" x14ac:dyDescent="0.2">
      <c r="A56" s="110" t="s">
        <v>812</v>
      </c>
      <c r="B56" s="110" t="s">
        <v>813</v>
      </c>
      <c r="C56" s="111">
        <v>0</v>
      </c>
      <c r="D56" s="111">
        <v>0</v>
      </c>
      <c r="E56" s="111">
        <v>23906.25</v>
      </c>
      <c r="F56" s="111">
        <v>0</v>
      </c>
      <c r="G56" s="111">
        <v>23906.25</v>
      </c>
      <c r="H56" s="111">
        <v>0</v>
      </c>
      <c r="I56" s="111">
        <v>23906.25</v>
      </c>
      <c r="J56" s="111">
        <v>0</v>
      </c>
      <c r="K56" s="111">
        <v>23906.25</v>
      </c>
    </row>
    <row r="57" spans="1:11" s="112" customFormat="1" x14ac:dyDescent="0.2">
      <c r="A57" s="110" t="s">
        <v>212</v>
      </c>
      <c r="B57" s="110" t="s">
        <v>211</v>
      </c>
      <c r="C57" s="111">
        <v>0</v>
      </c>
      <c r="D57" s="111">
        <v>0</v>
      </c>
      <c r="E57" s="111">
        <v>17043.75</v>
      </c>
      <c r="F57" s="111">
        <v>0</v>
      </c>
      <c r="G57" s="111">
        <v>17043.75</v>
      </c>
      <c r="H57" s="111">
        <v>0</v>
      </c>
      <c r="I57" s="111">
        <v>17043.75</v>
      </c>
      <c r="J57" s="111">
        <v>0</v>
      </c>
      <c r="K57" s="111">
        <v>17043.75</v>
      </c>
    </row>
    <row r="58" spans="1:11" s="112" customFormat="1" x14ac:dyDescent="0.2">
      <c r="A58" s="110" t="s">
        <v>206</v>
      </c>
      <c r="B58" s="110" t="s">
        <v>205</v>
      </c>
      <c r="C58" s="111">
        <v>0</v>
      </c>
      <c r="D58" s="111">
        <v>0</v>
      </c>
      <c r="E58" s="111">
        <v>811.37</v>
      </c>
      <c r="F58" s="111">
        <v>0</v>
      </c>
      <c r="G58" s="111">
        <v>811.37</v>
      </c>
      <c r="H58" s="111">
        <v>0</v>
      </c>
      <c r="I58" s="111">
        <v>811.37</v>
      </c>
      <c r="J58" s="111">
        <v>0</v>
      </c>
      <c r="K58" s="111">
        <v>811.37</v>
      </c>
    </row>
    <row r="59" spans="1:11" s="112" customFormat="1" x14ac:dyDescent="0.2">
      <c r="A59" s="110" t="s">
        <v>200</v>
      </c>
      <c r="B59" s="110" t="s">
        <v>199</v>
      </c>
      <c r="C59" s="111">
        <v>0</v>
      </c>
      <c r="D59" s="111">
        <v>0</v>
      </c>
      <c r="E59" s="111">
        <v>540</v>
      </c>
      <c r="F59" s="111">
        <v>0</v>
      </c>
      <c r="G59" s="111">
        <v>540</v>
      </c>
      <c r="H59" s="111">
        <v>0</v>
      </c>
      <c r="I59" s="111">
        <v>540</v>
      </c>
      <c r="J59" s="111">
        <v>0</v>
      </c>
      <c r="K59" s="111">
        <v>540</v>
      </c>
    </row>
    <row r="60" spans="1:11" s="112" customFormat="1" x14ac:dyDescent="0.2">
      <c r="A60" s="110" t="s">
        <v>198</v>
      </c>
      <c r="B60" s="110" t="s">
        <v>197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s="112" customFormat="1" x14ac:dyDescent="0.2">
      <c r="A61" s="110" t="s">
        <v>196</v>
      </c>
      <c r="B61" s="110" t="s">
        <v>195</v>
      </c>
      <c r="C61" s="111">
        <v>0</v>
      </c>
      <c r="D61" s="111">
        <v>0</v>
      </c>
      <c r="E61" s="111">
        <v>24806.25</v>
      </c>
      <c r="F61" s="111">
        <v>0</v>
      </c>
      <c r="G61" s="111">
        <v>24806.25</v>
      </c>
      <c r="H61" s="111">
        <v>0</v>
      </c>
      <c r="I61" s="111">
        <v>24806.25</v>
      </c>
      <c r="J61" s="111">
        <v>0</v>
      </c>
      <c r="K61" s="111">
        <v>24806.25</v>
      </c>
    </row>
    <row r="62" spans="1:11" s="112" customFormat="1" x14ac:dyDescent="0.2">
      <c r="A62" s="110" t="s">
        <v>190</v>
      </c>
      <c r="B62" s="110" t="s">
        <v>189</v>
      </c>
      <c r="C62" s="111">
        <v>0</v>
      </c>
      <c r="D62" s="111">
        <v>0</v>
      </c>
      <c r="E62" s="111">
        <v>1161.56</v>
      </c>
      <c r="F62" s="111">
        <v>0</v>
      </c>
      <c r="G62" s="111">
        <v>1161.56</v>
      </c>
      <c r="H62" s="111">
        <v>0</v>
      </c>
      <c r="I62" s="111">
        <v>1161.56</v>
      </c>
      <c r="J62" s="111">
        <v>0</v>
      </c>
      <c r="K62" s="111">
        <v>1161.56</v>
      </c>
    </row>
    <row r="63" spans="1:11" x14ac:dyDescent="0.2">
      <c r="A63" s="93" t="s">
        <v>172</v>
      </c>
      <c r="B63" s="93" t="s">
        <v>171</v>
      </c>
      <c r="C63" s="94">
        <v>0</v>
      </c>
      <c r="D63" s="94">
        <v>0</v>
      </c>
      <c r="E63" s="94">
        <v>455.61</v>
      </c>
      <c r="F63" s="94">
        <v>0</v>
      </c>
      <c r="G63" s="94">
        <v>455.61</v>
      </c>
      <c r="H63" s="94">
        <v>0</v>
      </c>
      <c r="I63" s="94">
        <v>455.61</v>
      </c>
      <c r="J63" s="94">
        <v>0</v>
      </c>
      <c r="K63" s="94">
        <v>455.61</v>
      </c>
    </row>
    <row r="64" spans="1:11" s="112" customFormat="1" ht="35.1" customHeight="1" x14ac:dyDescent="0.2">
      <c r="A64" s="110" t="s">
        <v>317</v>
      </c>
      <c r="B64" s="110" t="s">
        <v>316</v>
      </c>
      <c r="C64" s="111">
        <v>0</v>
      </c>
      <c r="D64" s="111">
        <v>0</v>
      </c>
      <c r="E64" s="111">
        <v>6664.67</v>
      </c>
      <c r="F64" s="111">
        <v>0</v>
      </c>
      <c r="G64" s="111">
        <v>6664.67</v>
      </c>
      <c r="H64" s="111">
        <v>0</v>
      </c>
      <c r="I64" s="111">
        <v>6664.67</v>
      </c>
      <c r="J64" s="111">
        <v>0</v>
      </c>
      <c r="K64" s="111">
        <v>6664.67</v>
      </c>
    </row>
    <row r="65" spans="1:11" s="112" customFormat="1" x14ac:dyDescent="0.2">
      <c r="A65" s="110" t="s">
        <v>315</v>
      </c>
      <c r="B65" s="110" t="s">
        <v>314</v>
      </c>
      <c r="C65" s="111">
        <v>0</v>
      </c>
      <c r="D65" s="111">
        <v>0</v>
      </c>
      <c r="E65" s="111">
        <v>3977.22</v>
      </c>
      <c r="F65" s="111">
        <v>0</v>
      </c>
      <c r="G65" s="111">
        <v>3977.22</v>
      </c>
      <c r="H65" s="111">
        <v>0</v>
      </c>
      <c r="I65" s="111">
        <v>3977.22</v>
      </c>
      <c r="J65" s="111">
        <v>0</v>
      </c>
      <c r="K65" s="111">
        <v>3977.22</v>
      </c>
    </row>
    <row r="66" spans="1:11" s="112" customFormat="1" x14ac:dyDescent="0.2">
      <c r="A66" s="110" t="s">
        <v>307</v>
      </c>
      <c r="B66" s="110" t="s">
        <v>814</v>
      </c>
      <c r="C66" s="111">
        <v>0</v>
      </c>
      <c r="D66" s="111">
        <v>0</v>
      </c>
      <c r="E66" s="111">
        <v>7070.14</v>
      </c>
      <c r="F66" s="111">
        <v>0</v>
      </c>
      <c r="G66" s="111">
        <v>7070.14</v>
      </c>
      <c r="H66" s="111">
        <v>0</v>
      </c>
      <c r="I66" s="111">
        <v>7070.14</v>
      </c>
      <c r="J66" s="111">
        <v>0</v>
      </c>
      <c r="K66" s="111">
        <v>7070.14</v>
      </c>
    </row>
    <row r="67" spans="1:11" s="112" customFormat="1" x14ac:dyDescent="0.2">
      <c r="A67" s="110" t="s">
        <v>300</v>
      </c>
      <c r="B67" s="110" t="s">
        <v>815</v>
      </c>
      <c r="C67" s="111">
        <v>0</v>
      </c>
      <c r="D67" s="111">
        <v>0</v>
      </c>
      <c r="E67" s="111">
        <v>4738.57</v>
      </c>
      <c r="F67" s="111">
        <v>0</v>
      </c>
      <c r="G67" s="111">
        <v>4738.57</v>
      </c>
      <c r="H67" s="111">
        <v>0</v>
      </c>
      <c r="I67" s="111">
        <v>4738.57</v>
      </c>
      <c r="J67" s="111">
        <v>0</v>
      </c>
      <c r="K67" s="111">
        <v>4738.57</v>
      </c>
    </row>
    <row r="68" spans="1:11" s="112" customFormat="1" x14ac:dyDescent="0.2">
      <c r="A68" s="110" t="s">
        <v>294</v>
      </c>
      <c r="B68" s="110" t="s">
        <v>293</v>
      </c>
      <c r="C68" s="111">
        <v>0</v>
      </c>
      <c r="D68" s="111">
        <v>0</v>
      </c>
      <c r="E68" s="111">
        <v>7332.08</v>
      </c>
      <c r="F68" s="111">
        <v>0</v>
      </c>
      <c r="G68" s="111">
        <v>7332.08</v>
      </c>
      <c r="H68" s="111">
        <v>0</v>
      </c>
      <c r="I68" s="111">
        <v>7332.08</v>
      </c>
      <c r="J68" s="111">
        <v>0</v>
      </c>
      <c r="K68" s="111">
        <v>7332.08</v>
      </c>
    </row>
    <row r="69" spans="1:11" s="112" customFormat="1" x14ac:dyDescent="0.2">
      <c r="A69" s="110" t="s">
        <v>290</v>
      </c>
      <c r="B69" s="110" t="s">
        <v>289</v>
      </c>
      <c r="C69" s="111">
        <v>0</v>
      </c>
      <c r="D69" s="111">
        <v>0</v>
      </c>
      <c r="E69" s="111">
        <v>5003.16</v>
      </c>
      <c r="F69" s="111">
        <v>0</v>
      </c>
      <c r="G69" s="111">
        <v>5003.16</v>
      </c>
      <c r="H69" s="111">
        <v>0</v>
      </c>
      <c r="I69" s="111">
        <v>5003.16</v>
      </c>
      <c r="J69" s="111">
        <v>0</v>
      </c>
      <c r="K69" s="111">
        <v>5003.16</v>
      </c>
    </row>
    <row r="70" spans="1:11" s="112" customFormat="1" x14ac:dyDescent="0.2">
      <c r="A70" s="110" t="s">
        <v>183</v>
      </c>
      <c r="B70" s="110" t="s">
        <v>182</v>
      </c>
      <c r="C70" s="111">
        <v>0</v>
      </c>
      <c r="D70" s="111">
        <v>0</v>
      </c>
      <c r="E70" s="111">
        <v>2920.5</v>
      </c>
      <c r="F70" s="111">
        <v>0</v>
      </c>
      <c r="G70" s="111">
        <v>2920.5</v>
      </c>
      <c r="H70" s="111">
        <v>0</v>
      </c>
      <c r="I70" s="111">
        <v>2920.5</v>
      </c>
      <c r="J70" s="111">
        <v>0</v>
      </c>
      <c r="K70" s="111">
        <v>2920.5</v>
      </c>
    </row>
    <row r="71" spans="1:11" s="112" customFormat="1" x14ac:dyDescent="0.2">
      <c r="A71" s="110" t="s">
        <v>181</v>
      </c>
      <c r="B71" s="110" t="s">
        <v>180</v>
      </c>
      <c r="C71" s="111">
        <v>0</v>
      </c>
      <c r="D71" s="111">
        <v>0</v>
      </c>
      <c r="E71" s="111">
        <v>321.3</v>
      </c>
      <c r="F71" s="111">
        <v>0</v>
      </c>
      <c r="G71" s="111">
        <v>321.3</v>
      </c>
      <c r="H71" s="111">
        <v>0</v>
      </c>
      <c r="I71" s="111">
        <v>321.3</v>
      </c>
      <c r="J71" s="111">
        <v>0</v>
      </c>
      <c r="K71" s="111">
        <v>321.3</v>
      </c>
    </row>
    <row r="72" spans="1:11" s="112" customFormat="1" x14ac:dyDescent="0.2">
      <c r="A72" s="110" t="s">
        <v>179</v>
      </c>
      <c r="B72" s="110" t="s">
        <v>178</v>
      </c>
      <c r="C72" s="111">
        <v>0</v>
      </c>
      <c r="D72" s="111">
        <v>0</v>
      </c>
      <c r="E72" s="111">
        <v>6473.87</v>
      </c>
      <c r="F72" s="111">
        <v>0</v>
      </c>
      <c r="G72" s="111">
        <v>6473.87</v>
      </c>
      <c r="H72" s="111">
        <v>0</v>
      </c>
      <c r="I72" s="111">
        <v>6473.87</v>
      </c>
      <c r="J72" s="111">
        <v>0</v>
      </c>
      <c r="K72" s="111">
        <v>6473.87</v>
      </c>
    </row>
    <row r="73" spans="1:11" s="112" customFormat="1" x14ac:dyDescent="0.2">
      <c r="A73" s="110" t="s">
        <v>175</v>
      </c>
      <c r="B73" s="110" t="s">
        <v>816</v>
      </c>
      <c r="C73" s="111">
        <v>0</v>
      </c>
      <c r="D73" s="111">
        <v>0</v>
      </c>
      <c r="E73" s="111">
        <v>63</v>
      </c>
      <c r="F73" s="111">
        <v>0</v>
      </c>
      <c r="G73" s="111">
        <v>63</v>
      </c>
      <c r="H73" s="111">
        <v>0</v>
      </c>
      <c r="I73" s="111">
        <v>63</v>
      </c>
      <c r="J73" s="111">
        <v>0</v>
      </c>
      <c r="K73" s="111">
        <v>63</v>
      </c>
    </row>
    <row r="74" spans="1:11" s="112" customFormat="1" x14ac:dyDescent="0.2">
      <c r="A74" s="110" t="s">
        <v>168</v>
      </c>
      <c r="B74" s="110" t="s">
        <v>167</v>
      </c>
      <c r="C74" s="111">
        <v>0</v>
      </c>
      <c r="D74" s="111">
        <v>0</v>
      </c>
      <c r="E74" s="111">
        <v>589.52</v>
      </c>
      <c r="F74" s="111">
        <v>0</v>
      </c>
      <c r="G74" s="111">
        <v>589.52</v>
      </c>
      <c r="H74" s="111">
        <v>0</v>
      </c>
      <c r="I74" s="111">
        <v>589.52</v>
      </c>
      <c r="J74" s="111">
        <v>0</v>
      </c>
      <c r="K74" s="111">
        <v>589.52</v>
      </c>
    </row>
    <row r="75" spans="1:11" s="112" customFormat="1" x14ac:dyDescent="0.2">
      <c r="A75" s="110" t="s">
        <v>166</v>
      </c>
      <c r="B75" s="110" t="s">
        <v>165</v>
      </c>
      <c r="C75" s="111">
        <v>0</v>
      </c>
      <c r="D75" s="111">
        <v>0</v>
      </c>
      <c r="E75" s="111">
        <v>2401.89</v>
      </c>
      <c r="F75" s="111">
        <v>0</v>
      </c>
      <c r="G75" s="111">
        <v>2401.89</v>
      </c>
      <c r="H75" s="111">
        <v>0</v>
      </c>
      <c r="I75" s="111">
        <v>2401.89</v>
      </c>
      <c r="J75" s="111">
        <v>0</v>
      </c>
      <c r="K75" s="111">
        <v>2401.89</v>
      </c>
    </row>
    <row r="76" spans="1:11" s="112" customFormat="1" x14ac:dyDescent="0.2">
      <c r="A76" s="110" t="s">
        <v>164</v>
      </c>
      <c r="B76" s="110" t="s">
        <v>163</v>
      </c>
      <c r="C76" s="111">
        <v>0</v>
      </c>
      <c r="D76" s="111">
        <v>0</v>
      </c>
      <c r="E76" s="111">
        <v>183.92</v>
      </c>
      <c r="F76" s="111">
        <v>0</v>
      </c>
      <c r="G76" s="111">
        <v>183.92</v>
      </c>
      <c r="H76" s="111">
        <v>0</v>
      </c>
      <c r="I76" s="111">
        <v>183.92</v>
      </c>
      <c r="J76" s="111">
        <v>0</v>
      </c>
      <c r="K76" s="111">
        <v>183.92</v>
      </c>
    </row>
    <row r="77" spans="1:11" s="112" customFormat="1" x14ac:dyDescent="0.2">
      <c r="A77" s="110" t="s">
        <v>160</v>
      </c>
      <c r="B77" s="110" t="s">
        <v>159</v>
      </c>
      <c r="C77" s="111">
        <v>0</v>
      </c>
      <c r="D77" s="111">
        <v>0</v>
      </c>
      <c r="E77" s="111">
        <v>196.88</v>
      </c>
      <c r="F77" s="111">
        <v>0</v>
      </c>
      <c r="G77" s="111">
        <v>196.88</v>
      </c>
      <c r="H77" s="111">
        <v>0</v>
      </c>
      <c r="I77" s="111">
        <v>196.88</v>
      </c>
      <c r="J77" s="111">
        <v>0</v>
      </c>
      <c r="K77" s="111">
        <v>196.88</v>
      </c>
    </row>
    <row r="78" spans="1:11" s="112" customFormat="1" x14ac:dyDescent="0.2">
      <c r="A78" s="110" t="s">
        <v>156</v>
      </c>
      <c r="B78" s="110" t="s">
        <v>155</v>
      </c>
      <c r="C78" s="111">
        <v>0</v>
      </c>
      <c r="D78" s="111">
        <v>0</v>
      </c>
      <c r="E78" s="111">
        <v>1.41</v>
      </c>
      <c r="F78" s="111">
        <v>0</v>
      </c>
      <c r="G78" s="111">
        <v>1.41</v>
      </c>
      <c r="H78" s="111">
        <v>0</v>
      </c>
      <c r="I78" s="111">
        <v>1.41</v>
      </c>
      <c r="J78" s="111">
        <v>0</v>
      </c>
      <c r="K78" s="111">
        <v>1.41</v>
      </c>
    </row>
    <row r="79" spans="1:11" s="112" customFormat="1" x14ac:dyDescent="0.2">
      <c r="A79" s="110" t="s">
        <v>154</v>
      </c>
      <c r="B79" s="110" t="s">
        <v>153</v>
      </c>
      <c r="C79" s="111">
        <v>0</v>
      </c>
      <c r="D79" s="111">
        <v>0</v>
      </c>
      <c r="E79" s="111">
        <v>0.05</v>
      </c>
      <c r="F79" s="111">
        <v>0</v>
      </c>
      <c r="G79" s="111">
        <v>0.05</v>
      </c>
      <c r="H79" s="111">
        <v>0</v>
      </c>
      <c r="I79" s="111">
        <v>0.05</v>
      </c>
      <c r="J79" s="111">
        <v>0</v>
      </c>
      <c r="K79" s="111">
        <v>0.05</v>
      </c>
    </row>
    <row r="80" spans="1:11" x14ac:dyDescent="0.2">
      <c r="A80" s="93" t="s">
        <v>139</v>
      </c>
      <c r="B80" s="93" t="s">
        <v>138</v>
      </c>
      <c r="C80" s="94">
        <v>0</v>
      </c>
      <c r="D80" s="94">
        <v>0</v>
      </c>
      <c r="E80" s="94">
        <v>688.85</v>
      </c>
      <c r="F80" s="94">
        <v>0</v>
      </c>
      <c r="G80" s="94">
        <v>688.85</v>
      </c>
      <c r="H80" s="94">
        <v>0</v>
      </c>
      <c r="I80" s="94">
        <v>688.85</v>
      </c>
      <c r="J80" s="94">
        <v>0</v>
      </c>
      <c r="K80" s="94">
        <v>688.85</v>
      </c>
    </row>
    <row r="81" spans="1:11" x14ac:dyDescent="0.2">
      <c r="A81" s="93" t="s">
        <v>127</v>
      </c>
      <c r="B81" s="93" t="s">
        <v>818</v>
      </c>
      <c r="C81" s="94">
        <v>0</v>
      </c>
      <c r="D81" s="94">
        <v>0</v>
      </c>
      <c r="E81" s="94">
        <v>63335.9</v>
      </c>
      <c r="F81" s="94">
        <v>0</v>
      </c>
      <c r="G81" s="94">
        <v>63335.9</v>
      </c>
      <c r="H81" s="94">
        <v>0</v>
      </c>
      <c r="I81" s="94">
        <v>63335.9</v>
      </c>
      <c r="J81" s="94">
        <v>0</v>
      </c>
      <c r="K81" s="94">
        <v>63335.9</v>
      </c>
    </row>
    <row r="82" spans="1:11" ht="14.25" x14ac:dyDescent="0.2">
      <c r="A82" s="316" t="s">
        <v>821</v>
      </c>
      <c r="B82" s="316"/>
      <c r="C82" s="95">
        <v>0</v>
      </c>
      <c r="D82" s="95">
        <v>0</v>
      </c>
      <c r="E82" s="95">
        <v>1431330.64</v>
      </c>
      <c r="F82" s="95">
        <v>0</v>
      </c>
      <c r="G82" s="95">
        <v>1431330.64</v>
      </c>
      <c r="H82" s="95">
        <v>0</v>
      </c>
      <c r="I82" s="95">
        <v>1431330.64</v>
      </c>
      <c r="J82" s="95">
        <v>0</v>
      </c>
      <c r="K82" s="95">
        <v>1431330.64</v>
      </c>
    </row>
    <row r="83" spans="1:11" x14ac:dyDescent="0.2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82:B82"/>
    <mergeCell ref="A83:K83"/>
    <mergeCell ref="A14:B14"/>
    <mergeCell ref="A15:K15"/>
    <mergeCell ref="A16:K16"/>
    <mergeCell ref="C17:D17"/>
    <mergeCell ref="E17:F17"/>
    <mergeCell ref="G17:H17"/>
    <mergeCell ref="I17:J17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61" zoomScaleNormal="100" workbookViewId="0">
      <selection activeCell="H87" sqref="H87"/>
    </sheetView>
  </sheetViews>
  <sheetFormatPr defaultColWidth="11.5703125" defaultRowHeight="12.75" x14ac:dyDescent="0.2"/>
  <cols>
    <col min="1" max="1" width="13.140625" style="97" customWidth="1"/>
    <col min="2" max="2" width="54.7109375" style="97" bestFit="1" customWidth="1"/>
    <col min="3" max="11" width="13.140625" style="97" customWidth="1"/>
    <col min="12" max="256" width="11.5703125" style="97"/>
    <col min="257" max="257" width="13.140625" style="97" customWidth="1"/>
    <col min="258" max="258" width="54.7109375" style="97" bestFit="1" customWidth="1"/>
    <col min="259" max="267" width="13.140625" style="97" customWidth="1"/>
    <col min="268" max="512" width="11.5703125" style="97"/>
    <col min="513" max="513" width="13.140625" style="97" customWidth="1"/>
    <col min="514" max="514" width="54.7109375" style="97" bestFit="1" customWidth="1"/>
    <col min="515" max="523" width="13.140625" style="97" customWidth="1"/>
    <col min="524" max="768" width="11.5703125" style="97"/>
    <col min="769" max="769" width="13.140625" style="97" customWidth="1"/>
    <col min="770" max="770" width="54.7109375" style="97" bestFit="1" customWidth="1"/>
    <col min="771" max="779" width="13.140625" style="97" customWidth="1"/>
    <col min="780" max="1024" width="11.5703125" style="97"/>
    <col min="1025" max="1025" width="13.140625" style="97" customWidth="1"/>
    <col min="1026" max="1026" width="54.7109375" style="97" bestFit="1" customWidth="1"/>
    <col min="1027" max="1035" width="13.140625" style="97" customWidth="1"/>
    <col min="1036" max="1280" width="11.5703125" style="97"/>
    <col min="1281" max="1281" width="13.140625" style="97" customWidth="1"/>
    <col min="1282" max="1282" width="54.7109375" style="97" bestFit="1" customWidth="1"/>
    <col min="1283" max="1291" width="13.140625" style="97" customWidth="1"/>
    <col min="1292" max="1536" width="11.5703125" style="97"/>
    <col min="1537" max="1537" width="13.140625" style="97" customWidth="1"/>
    <col min="1538" max="1538" width="54.7109375" style="97" bestFit="1" customWidth="1"/>
    <col min="1539" max="1547" width="13.140625" style="97" customWidth="1"/>
    <col min="1548" max="1792" width="11.5703125" style="97"/>
    <col min="1793" max="1793" width="13.140625" style="97" customWidth="1"/>
    <col min="1794" max="1794" width="54.7109375" style="97" bestFit="1" customWidth="1"/>
    <col min="1795" max="1803" width="13.140625" style="97" customWidth="1"/>
    <col min="1804" max="2048" width="11.5703125" style="97"/>
    <col min="2049" max="2049" width="13.140625" style="97" customWidth="1"/>
    <col min="2050" max="2050" width="54.7109375" style="97" bestFit="1" customWidth="1"/>
    <col min="2051" max="2059" width="13.140625" style="97" customWidth="1"/>
    <col min="2060" max="2304" width="11.5703125" style="97"/>
    <col min="2305" max="2305" width="13.140625" style="97" customWidth="1"/>
    <col min="2306" max="2306" width="54.7109375" style="97" bestFit="1" customWidth="1"/>
    <col min="2307" max="2315" width="13.140625" style="97" customWidth="1"/>
    <col min="2316" max="2560" width="11.5703125" style="97"/>
    <col min="2561" max="2561" width="13.140625" style="97" customWidth="1"/>
    <col min="2562" max="2562" width="54.7109375" style="97" bestFit="1" customWidth="1"/>
    <col min="2563" max="2571" width="13.140625" style="97" customWidth="1"/>
    <col min="2572" max="2816" width="11.5703125" style="97"/>
    <col min="2817" max="2817" width="13.140625" style="97" customWidth="1"/>
    <col min="2818" max="2818" width="54.7109375" style="97" bestFit="1" customWidth="1"/>
    <col min="2819" max="2827" width="13.140625" style="97" customWidth="1"/>
    <col min="2828" max="3072" width="11.5703125" style="97"/>
    <col min="3073" max="3073" width="13.140625" style="97" customWidth="1"/>
    <col min="3074" max="3074" width="54.7109375" style="97" bestFit="1" customWidth="1"/>
    <col min="3075" max="3083" width="13.140625" style="97" customWidth="1"/>
    <col min="3084" max="3328" width="11.5703125" style="97"/>
    <col min="3329" max="3329" width="13.140625" style="97" customWidth="1"/>
    <col min="3330" max="3330" width="54.7109375" style="97" bestFit="1" customWidth="1"/>
    <col min="3331" max="3339" width="13.140625" style="97" customWidth="1"/>
    <col min="3340" max="3584" width="11.5703125" style="97"/>
    <col min="3585" max="3585" width="13.140625" style="97" customWidth="1"/>
    <col min="3586" max="3586" width="54.7109375" style="97" bestFit="1" customWidth="1"/>
    <col min="3587" max="3595" width="13.140625" style="97" customWidth="1"/>
    <col min="3596" max="3840" width="11.5703125" style="97"/>
    <col min="3841" max="3841" width="13.140625" style="97" customWidth="1"/>
    <col min="3842" max="3842" width="54.7109375" style="97" bestFit="1" customWidth="1"/>
    <col min="3843" max="3851" width="13.140625" style="97" customWidth="1"/>
    <col min="3852" max="4096" width="11.5703125" style="97"/>
    <col min="4097" max="4097" width="13.140625" style="97" customWidth="1"/>
    <col min="4098" max="4098" width="54.7109375" style="97" bestFit="1" customWidth="1"/>
    <col min="4099" max="4107" width="13.140625" style="97" customWidth="1"/>
    <col min="4108" max="4352" width="11.5703125" style="97"/>
    <col min="4353" max="4353" width="13.140625" style="97" customWidth="1"/>
    <col min="4354" max="4354" width="54.7109375" style="97" bestFit="1" customWidth="1"/>
    <col min="4355" max="4363" width="13.140625" style="97" customWidth="1"/>
    <col min="4364" max="4608" width="11.5703125" style="97"/>
    <col min="4609" max="4609" width="13.140625" style="97" customWidth="1"/>
    <col min="4610" max="4610" width="54.7109375" style="97" bestFit="1" customWidth="1"/>
    <col min="4611" max="4619" width="13.140625" style="97" customWidth="1"/>
    <col min="4620" max="4864" width="11.5703125" style="97"/>
    <col min="4865" max="4865" width="13.140625" style="97" customWidth="1"/>
    <col min="4866" max="4866" width="54.7109375" style="97" bestFit="1" customWidth="1"/>
    <col min="4867" max="4875" width="13.140625" style="97" customWidth="1"/>
    <col min="4876" max="5120" width="11.5703125" style="97"/>
    <col min="5121" max="5121" width="13.140625" style="97" customWidth="1"/>
    <col min="5122" max="5122" width="54.7109375" style="97" bestFit="1" customWidth="1"/>
    <col min="5123" max="5131" width="13.140625" style="97" customWidth="1"/>
    <col min="5132" max="5376" width="11.5703125" style="97"/>
    <col min="5377" max="5377" width="13.140625" style="97" customWidth="1"/>
    <col min="5378" max="5378" width="54.7109375" style="97" bestFit="1" customWidth="1"/>
    <col min="5379" max="5387" width="13.140625" style="97" customWidth="1"/>
    <col min="5388" max="5632" width="11.5703125" style="97"/>
    <col min="5633" max="5633" width="13.140625" style="97" customWidth="1"/>
    <col min="5634" max="5634" width="54.7109375" style="97" bestFit="1" customWidth="1"/>
    <col min="5635" max="5643" width="13.140625" style="97" customWidth="1"/>
    <col min="5644" max="5888" width="11.5703125" style="97"/>
    <col min="5889" max="5889" width="13.140625" style="97" customWidth="1"/>
    <col min="5890" max="5890" width="54.7109375" style="97" bestFit="1" customWidth="1"/>
    <col min="5891" max="5899" width="13.140625" style="97" customWidth="1"/>
    <col min="5900" max="6144" width="11.5703125" style="97"/>
    <col min="6145" max="6145" width="13.140625" style="97" customWidth="1"/>
    <col min="6146" max="6146" width="54.7109375" style="97" bestFit="1" customWidth="1"/>
    <col min="6147" max="6155" width="13.140625" style="97" customWidth="1"/>
    <col min="6156" max="6400" width="11.5703125" style="97"/>
    <col min="6401" max="6401" width="13.140625" style="97" customWidth="1"/>
    <col min="6402" max="6402" width="54.7109375" style="97" bestFit="1" customWidth="1"/>
    <col min="6403" max="6411" width="13.140625" style="97" customWidth="1"/>
    <col min="6412" max="6656" width="11.5703125" style="97"/>
    <col min="6657" max="6657" width="13.140625" style="97" customWidth="1"/>
    <col min="6658" max="6658" width="54.7109375" style="97" bestFit="1" customWidth="1"/>
    <col min="6659" max="6667" width="13.140625" style="97" customWidth="1"/>
    <col min="6668" max="6912" width="11.5703125" style="97"/>
    <col min="6913" max="6913" width="13.140625" style="97" customWidth="1"/>
    <col min="6914" max="6914" width="54.7109375" style="97" bestFit="1" customWidth="1"/>
    <col min="6915" max="6923" width="13.140625" style="97" customWidth="1"/>
    <col min="6924" max="7168" width="11.5703125" style="97"/>
    <col min="7169" max="7169" width="13.140625" style="97" customWidth="1"/>
    <col min="7170" max="7170" width="54.7109375" style="97" bestFit="1" customWidth="1"/>
    <col min="7171" max="7179" width="13.140625" style="97" customWidth="1"/>
    <col min="7180" max="7424" width="11.5703125" style="97"/>
    <col min="7425" max="7425" width="13.140625" style="97" customWidth="1"/>
    <col min="7426" max="7426" width="54.7109375" style="97" bestFit="1" customWidth="1"/>
    <col min="7427" max="7435" width="13.140625" style="97" customWidth="1"/>
    <col min="7436" max="7680" width="11.5703125" style="97"/>
    <col min="7681" max="7681" width="13.140625" style="97" customWidth="1"/>
    <col min="7682" max="7682" width="54.7109375" style="97" bestFit="1" customWidth="1"/>
    <col min="7683" max="7691" width="13.140625" style="97" customWidth="1"/>
    <col min="7692" max="7936" width="11.5703125" style="97"/>
    <col min="7937" max="7937" width="13.140625" style="97" customWidth="1"/>
    <col min="7938" max="7938" width="54.7109375" style="97" bestFit="1" customWidth="1"/>
    <col min="7939" max="7947" width="13.140625" style="97" customWidth="1"/>
    <col min="7948" max="8192" width="11.5703125" style="97"/>
    <col min="8193" max="8193" width="13.140625" style="97" customWidth="1"/>
    <col min="8194" max="8194" width="54.7109375" style="97" bestFit="1" customWidth="1"/>
    <col min="8195" max="8203" width="13.140625" style="97" customWidth="1"/>
    <col min="8204" max="8448" width="11.5703125" style="97"/>
    <col min="8449" max="8449" width="13.140625" style="97" customWidth="1"/>
    <col min="8450" max="8450" width="54.7109375" style="97" bestFit="1" customWidth="1"/>
    <col min="8451" max="8459" width="13.140625" style="97" customWidth="1"/>
    <col min="8460" max="8704" width="11.5703125" style="97"/>
    <col min="8705" max="8705" width="13.140625" style="97" customWidth="1"/>
    <col min="8706" max="8706" width="54.7109375" style="97" bestFit="1" customWidth="1"/>
    <col min="8707" max="8715" width="13.140625" style="97" customWidth="1"/>
    <col min="8716" max="8960" width="11.5703125" style="97"/>
    <col min="8961" max="8961" width="13.140625" style="97" customWidth="1"/>
    <col min="8962" max="8962" width="54.7109375" style="97" bestFit="1" customWidth="1"/>
    <col min="8963" max="8971" width="13.140625" style="97" customWidth="1"/>
    <col min="8972" max="9216" width="11.5703125" style="97"/>
    <col min="9217" max="9217" width="13.140625" style="97" customWidth="1"/>
    <col min="9218" max="9218" width="54.7109375" style="97" bestFit="1" customWidth="1"/>
    <col min="9219" max="9227" width="13.140625" style="97" customWidth="1"/>
    <col min="9228" max="9472" width="11.5703125" style="97"/>
    <col min="9473" max="9473" width="13.140625" style="97" customWidth="1"/>
    <col min="9474" max="9474" width="54.7109375" style="97" bestFit="1" customWidth="1"/>
    <col min="9475" max="9483" width="13.140625" style="97" customWidth="1"/>
    <col min="9484" max="9728" width="11.5703125" style="97"/>
    <col min="9729" max="9729" width="13.140625" style="97" customWidth="1"/>
    <col min="9730" max="9730" width="54.7109375" style="97" bestFit="1" customWidth="1"/>
    <col min="9731" max="9739" width="13.140625" style="97" customWidth="1"/>
    <col min="9740" max="9984" width="11.5703125" style="97"/>
    <col min="9985" max="9985" width="13.140625" style="97" customWidth="1"/>
    <col min="9986" max="9986" width="54.7109375" style="97" bestFit="1" customWidth="1"/>
    <col min="9987" max="9995" width="13.140625" style="97" customWidth="1"/>
    <col min="9996" max="10240" width="11.5703125" style="97"/>
    <col min="10241" max="10241" width="13.140625" style="97" customWidth="1"/>
    <col min="10242" max="10242" width="54.7109375" style="97" bestFit="1" customWidth="1"/>
    <col min="10243" max="10251" width="13.140625" style="97" customWidth="1"/>
    <col min="10252" max="10496" width="11.5703125" style="97"/>
    <col min="10497" max="10497" width="13.140625" style="97" customWidth="1"/>
    <col min="10498" max="10498" width="54.7109375" style="97" bestFit="1" customWidth="1"/>
    <col min="10499" max="10507" width="13.140625" style="97" customWidth="1"/>
    <col min="10508" max="10752" width="11.5703125" style="97"/>
    <col min="10753" max="10753" width="13.140625" style="97" customWidth="1"/>
    <col min="10754" max="10754" width="54.7109375" style="97" bestFit="1" customWidth="1"/>
    <col min="10755" max="10763" width="13.140625" style="97" customWidth="1"/>
    <col min="10764" max="11008" width="11.5703125" style="97"/>
    <col min="11009" max="11009" width="13.140625" style="97" customWidth="1"/>
    <col min="11010" max="11010" width="54.7109375" style="97" bestFit="1" customWidth="1"/>
    <col min="11011" max="11019" width="13.140625" style="97" customWidth="1"/>
    <col min="11020" max="11264" width="11.5703125" style="97"/>
    <col min="11265" max="11265" width="13.140625" style="97" customWidth="1"/>
    <col min="11266" max="11266" width="54.7109375" style="97" bestFit="1" customWidth="1"/>
    <col min="11267" max="11275" width="13.140625" style="97" customWidth="1"/>
    <col min="11276" max="11520" width="11.5703125" style="97"/>
    <col min="11521" max="11521" width="13.140625" style="97" customWidth="1"/>
    <col min="11522" max="11522" width="54.7109375" style="97" bestFit="1" customWidth="1"/>
    <col min="11523" max="11531" width="13.140625" style="97" customWidth="1"/>
    <col min="11532" max="11776" width="11.5703125" style="97"/>
    <col min="11777" max="11777" width="13.140625" style="97" customWidth="1"/>
    <col min="11778" max="11778" width="54.7109375" style="97" bestFit="1" customWidth="1"/>
    <col min="11779" max="11787" width="13.140625" style="97" customWidth="1"/>
    <col min="11788" max="12032" width="11.5703125" style="97"/>
    <col min="12033" max="12033" width="13.140625" style="97" customWidth="1"/>
    <col min="12034" max="12034" width="54.7109375" style="97" bestFit="1" customWidth="1"/>
    <col min="12035" max="12043" width="13.140625" style="97" customWidth="1"/>
    <col min="12044" max="12288" width="11.5703125" style="97"/>
    <col min="12289" max="12289" width="13.140625" style="97" customWidth="1"/>
    <col min="12290" max="12290" width="54.7109375" style="97" bestFit="1" customWidth="1"/>
    <col min="12291" max="12299" width="13.140625" style="97" customWidth="1"/>
    <col min="12300" max="12544" width="11.5703125" style="97"/>
    <col min="12545" max="12545" width="13.140625" style="97" customWidth="1"/>
    <col min="12546" max="12546" width="54.7109375" style="97" bestFit="1" customWidth="1"/>
    <col min="12547" max="12555" width="13.140625" style="97" customWidth="1"/>
    <col min="12556" max="12800" width="11.5703125" style="97"/>
    <col min="12801" max="12801" width="13.140625" style="97" customWidth="1"/>
    <col min="12802" max="12802" width="54.7109375" style="97" bestFit="1" customWidth="1"/>
    <col min="12803" max="12811" width="13.140625" style="97" customWidth="1"/>
    <col min="12812" max="13056" width="11.5703125" style="97"/>
    <col min="13057" max="13057" width="13.140625" style="97" customWidth="1"/>
    <col min="13058" max="13058" width="54.7109375" style="97" bestFit="1" customWidth="1"/>
    <col min="13059" max="13067" width="13.140625" style="97" customWidth="1"/>
    <col min="13068" max="13312" width="11.5703125" style="97"/>
    <col min="13313" max="13313" width="13.140625" style="97" customWidth="1"/>
    <col min="13314" max="13314" width="54.7109375" style="97" bestFit="1" customWidth="1"/>
    <col min="13315" max="13323" width="13.140625" style="97" customWidth="1"/>
    <col min="13324" max="13568" width="11.5703125" style="97"/>
    <col min="13569" max="13569" width="13.140625" style="97" customWidth="1"/>
    <col min="13570" max="13570" width="54.7109375" style="97" bestFit="1" customWidth="1"/>
    <col min="13571" max="13579" width="13.140625" style="97" customWidth="1"/>
    <col min="13580" max="13824" width="11.5703125" style="97"/>
    <col min="13825" max="13825" width="13.140625" style="97" customWidth="1"/>
    <col min="13826" max="13826" width="54.7109375" style="97" bestFit="1" customWidth="1"/>
    <col min="13827" max="13835" width="13.140625" style="97" customWidth="1"/>
    <col min="13836" max="14080" width="11.5703125" style="97"/>
    <col min="14081" max="14081" width="13.140625" style="97" customWidth="1"/>
    <col min="14082" max="14082" width="54.7109375" style="97" bestFit="1" customWidth="1"/>
    <col min="14083" max="14091" width="13.140625" style="97" customWidth="1"/>
    <col min="14092" max="14336" width="11.5703125" style="97"/>
    <col min="14337" max="14337" width="13.140625" style="97" customWidth="1"/>
    <col min="14338" max="14338" width="54.7109375" style="97" bestFit="1" customWidth="1"/>
    <col min="14339" max="14347" width="13.140625" style="97" customWidth="1"/>
    <col min="14348" max="14592" width="11.5703125" style="97"/>
    <col min="14593" max="14593" width="13.140625" style="97" customWidth="1"/>
    <col min="14594" max="14594" width="54.7109375" style="97" bestFit="1" customWidth="1"/>
    <col min="14595" max="14603" width="13.140625" style="97" customWidth="1"/>
    <col min="14604" max="14848" width="11.5703125" style="97"/>
    <col min="14849" max="14849" width="13.140625" style="97" customWidth="1"/>
    <col min="14850" max="14850" width="54.7109375" style="97" bestFit="1" customWidth="1"/>
    <col min="14851" max="14859" width="13.140625" style="97" customWidth="1"/>
    <col min="14860" max="15104" width="11.5703125" style="97"/>
    <col min="15105" max="15105" width="13.140625" style="97" customWidth="1"/>
    <col min="15106" max="15106" width="54.7109375" style="97" bestFit="1" customWidth="1"/>
    <col min="15107" max="15115" width="13.140625" style="97" customWidth="1"/>
    <col min="15116" max="15360" width="11.5703125" style="97"/>
    <col min="15361" max="15361" width="13.140625" style="97" customWidth="1"/>
    <col min="15362" max="15362" width="54.7109375" style="97" bestFit="1" customWidth="1"/>
    <col min="15363" max="15371" width="13.140625" style="97" customWidth="1"/>
    <col min="15372" max="15616" width="11.5703125" style="97"/>
    <col min="15617" max="15617" width="13.140625" style="97" customWidth="1"/>
    <col min="15618" max="15618" width="54.7109375" style="97" bestFit="1" customWidth="1"/>
    <col min="15619" max="15627" width="13.140625" style="97" customWidth="1"/>
    <col min="15628" max="15872" width="11.5703125" style="97"/>
    <col min="15873" max="15873" width="13.140625" style="97" customWidth="1"/>
    <col min="15874" max="15874" width="54.7109375" style="97" bestFit="1" customWidth="1"/>
    <col min="15875" max="15883" width="13.140625" style="97" customWidth="1"/>
    <col min="15884" max="16128" width="11.5703125" style="97"/>
    <col min="16129" max="16129" width="13.140625" style="97" customWidth="1"/>
    <col min="16130" max="16130" width="54.7109375" style="97" bestFit="1" customWidth="1"/>
    <col min="16131" max="16139" width="13.140625" style="97" customWidth="1"/>
    <col min="16140" max="16384" width="11.5703125" style="97"/>
  </cols>
  <sheetData>
    <row r="1" spans="1:11" ht="18" x14ac:dyDescent="0.25">
      <c r="A1" s="327" t="s">
        <v>746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5.75" x14ac:dyDescent="0.2">
      <c r="A2" s="98" t="s">
        <v>822</v>
      </c>
      <c r="B2" s="99" t="s">
        <v>823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 x14ac:dyDescent="0.2">
      <c r="A3" s="98" t="s">
        <v>824</v>
      </c>
      <c r="B3" s="99" t="s">
        <v>825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x14ac:dyDescent="0.2">
      <c r="A4" s="98" t="s">
        <v>826</v>
      </c>
      <c r="B4" s="99" t="s">
        <v>827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.75" x14ac:dyDescent="0.2">
      <c r="A5" s="98" t="s">
        <v>828</v>
      </c>
      <c r="B5" s="99" t="s">
        <v>837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.75" x14ac:dyDescent="0.2">
      <c r="A6" s="98" t="s">
        <v>829</v>
      </c>
      <c r="B6" s="99" t="s">
        <v>838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5.75" x14ac:dyDescent="0.2">
      <c r="A7" s="98" t="s">
        <v>830</v>
      </c>
      <c r="B7" s="99" t="s">
        <v>839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1" x14ac:dyDescent="0.2">
      <c r="A8" s="325" t="s">
        <v>759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</row>
    <row r="9" spans="1:11" ht="12.75" customHeight="1" x14ac:dyDescent="0.2">
      <c r="A9" s="104" t="s">
        <v>760</v>
      </c>
      <c r="B9" s="104" t="s">
        <v>761</v>
      </c>
      <c r="C9" s="326" t="s">
        <v>762</v>
      </c>
      <c r="D9" s="326"/>
      <c r="E9" s="326" t="s">
        <v>763</v>
      </c>
      <c r="F9" s="326"/>
      <c r="G9" s="326" t="s">
        <v>764</v>
      </c>
      <c r="H9" s="326"/>
      <c r="I9" s="326" t="s">
        <v>765</v>
      </c>
      <c r="J9" s="326"/>
      <c r="K9" s="104" t="s">
        <v>766</v>
      </c>
    </row>
    <row r="10" spans="1:11" x14ac:dyDescent="0.2">
      <c r="A10" s="101" t="s">
        <v>840</v>
      </c>
      <c r="B10" s="101" t="s">
        <v>841</v>
      </c>
      <c r="C10" s="102">
        <v>0</v>
      </c>
      <c r="D10" s="102">
        <v>0</v>
      </c>
      <c r="E10" s="102">
        <v>0</v>
      </c>
      <c r="F10" s="102">
        <v>225044.32</v>
      </c>
      <c r="G10" s="102">
        <v>0</v>
      </c>
      <c r="H10" s="102">
        <v>225044.32</v>
      </c>
      <c r="I10" s="102">
        <v>0</v>
      </c>
      <c r="J10" s="102">
        <v>225044.32</v>
      </c>
      <c r="K10" s="102">
        <v>-225044.32</v>
      </c>
    </row>
    <row r="11" spans="1:11" x14ac:dyDescent="0.2">
      <c r="A11" s="101" t="s">
        <v>773</v>
      </c>
      <c r="B11" s="101" t="s">
        <v>774</v>
      </c>
      <c r="C11" s="102">
        <v>0</v>
      </c>
      <c r="D11" s="102">
        <v>0</v>
      </c>
      <c r="E11" s="102">
        <v>0</v>
      </c>
      <c r="F11" s="102">
        <v>180.35</v>
      </c>
      <c r="G11" s="102">
        <v>0</v>
      </c>
      <c r="H11" s="102">
        <v>180.35</v>
      </c>
      <c r="I11" s="102">
        <v>0</v>
      </c>
      <c r="J11" s="102">
        <v>180.35</v>
      </c>
      <c r="K11" s="102">
        <v>-180.35</v>
      </c>
    </row>
    <row r="12" spans="1:11" x14ac:dyDescent="0.2">
      <c r="A12" s="101" t="s">
        <v>789</v>
      </c>
      <c r="B12" s="101" t="s">
        <v>790</v>
      </c>
      <c r="C12" s="102">
        <v>0</v>
      </c>
      <c r="D12" s="102">
        <v>0</v>
      </c>
      <c r="E12" s="102">
        <v>0</v>
      </c>
      <c r="F12" s="102">
        <v>366.9</v>
      </c>
      <c r="G12" s="102">
        <v>0</v>
      </c>
      <c r="H12" s="102">
        <v>366.9</v>
      </c>
      <c r="I12" s="102">
        <v>0</v>
      </c>
      <c r="J12" s="102">
        <v>366.9</v>
      </c>
      <c r="K12" s="102">
        <v>-366.9</v>
      </c>
    </row>
    <row r="13" spans="1:11" ht="14.25" x14ac:dyDescent="0.2">
      <c r="A13" s="323" t="s">
        <v>833</v>
      </c>
      <c r="B13" s="323"/>
      <c r="C13" s="103">
        <v>0</v>
      </c>
      <c r="D13" s="103">
        <v>0</v>
      </c>
      <c r="E13" s="103">
        <v>0</v>
      </c>
      <c r="F13" s="103">
        <v>225591.57</v>
      </c>
      <c r="G13" s="103">
        <v>0</v>
      </c>
      <c r="H13" s="103">
        <v>225591.57</v>
      </c>
      <c r="I13" s="103">
        <v>0</v>
      </c>
      <c r="J13" s="103">
        <v>225591.57</v>
      </c>
      <c r="K13" s="103">
        <v>-225591.57</v>
      </c>
    </row>
    <row r="14" spans="1:11" x14ac:dyDescent="0.2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</row>
    <row r="15" spans="1:11" x14ac:dyDescent="0.2">
      <c r="A15" s="325" t="s">
        <v>759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11" ht="12.75" customHeight="1" x14ac:dyDescent="0.2">
      <c r="A16" s="104" t="s">
        <v>760</v>
      </c>
      <c r="B16" s="104" t="s">
        <v>761</v>
      </c>
      <c r="C16" s="326" t="s">
        <v>762</v>
      </c>
      <c r="D16" s="326"/>
      <c r="E16" s="326" t="s">
        <v>763</v>
      </c>
      <c r="F16" s="326"/>
      <c r="G16" s="326" t="s">
        <v>764</v>
      </c>
      <c r="H16" s="326"/>
      <c r="I16" s="326" t="s">
        <v>765</v>
      </c>
      <c r="J16" s="326"/>
      <c r="K16" s="104" t="s">
        <v>766</v>
      </c>
    </row>
    <row r="17" spans="1:11" s="115" customFormat="1" x14ac:dyDescent="0.2">
      <c r="A17" s="113" t="s">
        <v>431</v>
      </c>
      <c r="B17" s="113" t="s">
        <v>796</v>
      </c>
      <c r="C17" s="114">
        <v>0</v>
      </c>
      <c r="D17" s="114">
        <v>0</v>
      </c>
      <c r="E17" s="114">
        <v>86981.28</v>
      </c>
      <c r="F17" s="114">
        <v>0</v>
      </c>
      <c r="G17" s="114">
        <v>86981.28</v>
      </c>
      <c r="H17" s="114">
        <v>0</v>
      </c>
      <c r="I17" s="114">
        <v>86981.28</v>
      </c>
      <c r="J17" s="114">
        <v>0</v>
      </c>
      <c r="K17" s="114">
        <v>86981.28</v>
      </c>
    </row>
    <row r="18" spans="1:11" s="115" customFormat="1" x14ac:dyDescent="0.2">
      <c r="A18" s="113" t="s">
        <v>405</v>
      </c>
      <c r="B18" s="113" t="s">
        <v>797</v>
      </c>
      <c r="C18" s="114">
        <v>0</v>
      </c>
      <c r="D18" s="114">
        <v>0</v>
      </c>
      <c r="E18" s="114">
        <v>15772.14</v>
      </c>
      <c r="F18" s="114">
        <v>0</v>
      </c>
      <c r="G18" s="114">
        <v>15772.14</v>
      </c>
      <c r="H18" s="114">
        <v>0</v>
      </c>
      <c r="I18" s="114">
        <v>15772.14</v>
      </c>
      <c r="J18" s="114">
        <v>0</v>
      </c>
      <c r="K18" s="114">
        <v>15772.14</v>
      </c>
    </row>
    <row r="19" spans="1:11" s="115" customFormat="1" x14ac:dyDescent="0.2">
      <c r="A19" s="113" t="s">
        <v>381</v>
      </c>
      <c r="B19" s="113" t="s">
        <v>798</v>
      </c>
      <c r="C19" s="114">
        <v>0</v>
      </c>
      <c r="D19" s="114">
        <v>0</v>
      </c>
      <c r="E19" s="114">
        <v>18440.3</v>
      </c>
      <c r="F19" s="114">
        <v>0</v>
      </c>
      <c r="G19" s="114">
        <v>18440.3</v>
      </c>
      <c r="H19" s="114">
        <v>0</v>
      </c>
      <c r="I19" s="114">
        <v>18440.3</v>
      </c>
      <c r="J19" s="114">
        <v>0</v>
      </c>
      <c r="K19" s="114">
        <v>18440.3</v>
      </c>
    </row>
    <row r="20" spans="1:11" s="115" customFormat="1" x14ac:dyDescent="0.2">
      <c r="A20" s="113" t="s">
        <v>379</v>
      </c>
      <c r="B20" s="113" t="s">
        <v>799</v>
      </c>
      <c r="C20" s="114">
        <v>0</v>
      </c>
      <c r="D20" s="114">
        <v>0</v>
      </c>
      <c r="E20" s="114">
        <v>5743.23</v>
      </c>
      <c r="F20" s="114">
        <v>0</v>
      </c>
      <c r="G20" s="114">
        <v>5743.23</v>
      </c>
      <c r="H20" s="114">
        <v>0</v>
      </c>
      <c r="I20" s="114">
        <v>5743.23</v>
      </c>
      <c r="J20" s="114">
        <v>0</v>
      </c>
      <c r="K20" s="114">
        <v>5743.23</v>
      </c>
    </row>
    <row r="21" spans="1:11" s="115" customFormat="1" x14ac:dyDescent="0.2">
      <c r="A21" s="113" t="s">
        <v>363</v>
      </c>
      <c r="B21" s="113" t="s">
        <v>362</v>
      </c>
      <c r="C21" s="114">
        <v>0</v>
      </c>
      <c r="D21" s="114">
        <v>0</v>
      </c>
      <c r="E21" s="114">
        <v>20324.29</v>
      </c>
      <c r="F21" s="114">
        <v>0</v>
      </c>
      <c r="G21" s="114">
        <v>20324.29</v>
      </c>
      <c r="H21" s="114">
        <v>0</v>
      </c>
      <c r="I21" s="114">
        <v>20324.29</v>
      </c>
      <c r="J21" s="114">
        <v>0</v>
      </c>
      <c r="K21" s="114">
        <v>20324.29</v>
      </c>
    </row>
    <row r="22" spans="1:11" s="115" customFormat="1" x14ac:dyDescent="0.2">
      <c r="A22" s="113" t="s">
        <v>369</v>
      </c>
      <c r="B22" s="113" t="s">
        <v>800</v>
      </c>
      <c r="C22" s="114">
        <v>0</v>
      </c>
      <c r="D22" s="114">
        <v>0</v>
      </c>
      <c r="E22" s="114">
        <v>177.09</v>
      </c>
      <c r="F22" s="114">
        <v>0</v>
      </c>
      <c r="G22" s="114">
        <v>177.09</v>
      </c>
      <c r="H22" s="114">
        <v>0</v>
      </c>
      <c r="I22" s="114">
        <v>177.09</v>
      </c>
      <c r="J22" s="114">
        <v>0</v>
      </c>
      <c r="K22" s="114">
        <v>177.09</v>
      </c>
    </row>
    <row r="23" spans="1:11" s="115" customFormat="1" x14ac:dyDescent="0.2">
      <c r="A23" s="113" t="s">
        <v>355</v>
      </c>
      <c r="B23" s="113" t="s">
        <v>801</v>
      </c>
      <c r="C23" s="114">
        <v>0</v>
      </c>
      <c r="D23" s="114">
        <v>0</v>
      </c>
      <c r="E23" s="114">
        <v>17</v>
      </c>
      <c r="F23" s="114">
        <v>0</v>
      </c>
      <c r="G23" s="114">
        <v>17</v>
      </c>
      <c r="H23" s="114">
        <v>0</v>
      </c>
      <c r="I23" s="114">
        <v>17</v>
      </c>
      <c r="J23" s="114">
        <v>0</v>
      </c>
      <c r="K23" s="114">
        <v>17</v>
      </c>
    </row>
    <row r="24" spans="1:11" s="115" customFormat="1" x14ac:dyDescent="0.2">
      <c r="A24" s="113" t="s">
        <v>353</v>
      </c>
      <c r="B24" s="113" t="s">
        <v>802</v>
      </c>
      <c r="C24" s="114">
        <v>0</v>
      </c>
      <c r="D24" s="114">
        <v>0</v>
      </c>
      <c r="E24" s="114">
        <v>616.34</v>
      </c>
      <c r="F24" s="114">
        <v>0</v>
      </c>
      <c r="G24" s="114">
        <v>616.34</v>
      </c>
      <c r="H24" s="114">
        <v>0</v>
      </c>
      <c r="I24" s="114">
        <v>616.34</v>
      </c>
      <c r="J24" s="114">
        <v>0</v>
      </c>
      <c r="K24" s="114">
        <v>616.34</v>
      </c>
    </row>
    <row r="25" spans="1:11" s="115" customFormat="1" x14ac:dyDescent="0.2">
      <c r="A25" s="113" t="s">
        <v>349</v>
      </c>
      <c r="B25" s="113" t="s">
        <v>803</v>
      </c>
      <c r="C25" s="114">
        <v>0</v>
      </c>
      <c r="D25" s="114">
        <v>0</v>
      </c>
      <c r="E25" s="114">
        <v>1298.42</v>
      </c>
      <c r="F25" s="114">
        <v>0</v>
      </c>
      <c r="G25" s="114">
        <v>1298.42</v>
      </c>
      <c r="H25" s="114">
        <v>0</v>
      </c>
      <c r="I25" s="114">
        <v>1298.42</v>
      </c>
      <c r="J25" s="114">
        <v>0</v>
      </c>
      <c r="K25" s="114">
        <v>1298.42</v>
      </c>
    </row>
    <row r="26" spans="1:11" s="115" customFormat="1" x14ac:dyDescent="0.2">
      <c r="A26" s="113" t="s">
        <v>345</v>
      </c>
      <c r="B26" s="113" t="s">
        <v>804</v>
      </c>
      <c r="C26" s="114">
        <v>0</v>
      </c>
      <c r="D26" s="114">
        <v>0</v>
      </c>
      <c r="E26" s="114">
        <v>1348.85</v>
      </c>
      <c r="F26" s="114">
        <v>0</v>
      </c>
      <c r="G26" s="114">
        <v>1348.85</v>
      </c>
      <c r="H26" s="114">
        <v>0</v>
      </c>
      <c r="I26" s="114">
        <v>1348.85</v>
      </c>
      <c r="J26" s="114">
        <v>0</v>
      </c>
      <c r="K26" s="114">
        <v>1348.85</v>
      </c>
    </row>
    <row r="27" spans="1:11" s="115" customFormat="1" x14ac:dyDescent="0.2">
      <c r="A27" s="113" t="s">
        <v>343</v>
      </c>
      <c r="B27" s="113" t="s">
        <v>342</v>
      </c>
      <c r="C27" s="114">
        <v>0</v>
      </c>
      <c r="D27" s="114">
        <v>0</v>
      </c>
      <c r="E27" s="114">
        <v>14.5</v>
      </c>
      <c r="F27" s="114">
        <v>0</v>
      </c>
      <c r="G27" s="114">
        <v>14.5</v>
      </c>
      <c r="H27" s="114">
        <v>0</v>
      </c>
      <c r="I27" s="114">
        <v>14.5</v>
      </c>
      <c r="J27" s="114">
        <v>0</v>
      </c>
      <c r="K27" s="114">
        <v>14.5</v>
      </c>
    </row>
    <row r="28" spans="1:11" s="115" customFormat="1" x14ac:dyDescent="0.2">
      <c r="A28" s="113" t="s">
        <v>341</v>
      </c>
      <c r="B28" s="113" t="s">
        <v>340</v>
      </c>
      <c r="C28" s="114">
        <v>0</v>
      </c>
      <c r="D28" s="114">
        <v>0</v>
      </c>
      <c r="E28" s="114">
        <v>92.6</v>
      </c>
      <c r="F28" s="114">
        <v>0</v>
      </c>
      <c r="G28" s="114">
        <v>92.6</v>
      </c>
      <c r="H28" s="114">
        <v>0</v>
      </c>
      <c r="I28" s="114">
        <v>92.6</v>
      </c>
      <c r="J28" s="114">
        <v>0</v>
      </c>
      <c r="K28" s="114">
        <v>92.6</v>
      </c>
    </row>
    <row r="29" spans="1:11" s="115" customFormat="1" x14ac:dyDescent="0.2">
      <c r="A29" s="113" t="s">
        <v>339</v>
      </c>
      <c r="B29" s="113" t="s">
        <v>338</v>
      </c>
      <c r="C29" s="114">
        <v>0</v>
      </c>
      <c r="D29" s="114">
        <v>0</v>
      </c>
      <c r="E29" s="114">
        <v>81.31</v>
      </c>
      <c r="F29" s="114">
        <v>0</v>
      </c>
      <c r="G29" s="114">
        <v>81.31</v>
      </c>
      <c r="H29" s="114">
        <v>0</v>
      </c>
      <c r="I29" s="114">
        <v>81.31</v>
      </c>
      <c r="J29" s="114">
        <v>0</v>
      </c>
      <c r="K29" s="114">
        <v>81.31</v>
      </c>
    </row>
    <row r="30" spans="1:11" s="115" customFormat="1" x14ac:dyDescent="0.2">
      <c r="A30" s="113" t="s">
        <v>337</v>
      </c>
      <c r="B30" s="113" t="s">
        <v>336</v>
      </c>
      <c r="C30" s="114">
        <v>0</v>
      </c>
      <c r="D30" s="114">
        <v>0</v>
      </c>
      <c r="E30" s="114">
        <v>8.75</v>
      </c>
      <c r="F30" s="114">
        <v>0</v>
      </c>
      <c r="G30" s="114">
        <v>8.75</v>
      </c>
      <c r="H30" s="114">
        <v>0</v>
      </c>
      <c r="I30" s="114">
        <v>8.75</v>
      </c>
      <c r="J30" s="114">
        <v>0</v>
      </c>
      <c r="K30" s="114">
        <v>8.75</v>
      </c>
    </row>
    <row r="31" spans="1:11" s="115" customFormat="1" x14ac:dyDescent="0.2">
      <c r="A31" s="113" t="s">
        <v>331</v>
      </c>
      <c r="B31" s="113" t="s">
        <v>330</v>
      </c>
      <c r="C31" s="114">
        <v>0</v>
      </c>
      <c r="D31" s="114">
        <v>0</v>
      </c>
      <c r="E31" s="114">
        <v>34.270000000000003</v>
      </c>
      <c r="F31" s="114">
        <v>0</v>
      </c>
      <c r="G31" s="114">
        <v>34.270000000000003</v>
      </c>
      <c r="H31" s="114">
        <v>0</v>
      </c>
      <c r="I31" s="114">
        <v>34.270000000000003</v>
      </c>
      <c r="J31" s="114">
        <v>0</v>
      </c>
      <c r="K31" s="114">
        <v>34.270000000000003</v>
      </c>
    </row>
    <row r="32" spans="1:11" s="115" customFormat="1" x14ac:dyDescent="0.2">
      <c r="A32" s="113" t="s">
        <v>323</v>
      </c>
      <c r="B32" s="113" t="s">
        <v>805</v>
      </c>
      <c r="C32" s="114">
        <v>0</v>
      </c>
      <c r="D32" s="114">
        <v>0</v>
      </c>
      <c r="E32" s="114">
        <v>2777</v>
      </c>
      <c r="F32" s="114">
        <v>0</v>
      </c>
      <c r="G32" s="114">
        <v>2777</v>
      </c>
      <c r="H32" s="114">
        <v>0</v>
      </c>
      <c r="I32" s="114">
        <v>2777</v>
      </c>
      <c r="J32" s="114">
        <v>0</v>
      </c>
      <c r="K32" s="114">
        <v>2777</v>
      </c>
    </row>
    <row r="33" spans="1:11" s="115" customFormat="1" x14ac:dyDescent="0.2">
      <c r="A33" s="113" t="s">
        <v>321</v>
      </c>
      <c r="B33" s="113" t="s">
        <v>320</v>
      </c>
      <c r="C33" s="114">
        <v>0</v>
      </c>
      <c r="D33" s="114">
        <v>0</v>
      </c>
      <c r="E33" s="114">
        <v>507.13</v>
      </c>
      <c r="F33" s="114">
        <v>0</v>
      </c>
      <c r="G33" s="114">
        <v>507.13</v>
      </c>
      <c r="H33" s="114">
        <v>0</v>
      </c>
      <c r="I33" s="114">
        <v>507.13</v>
      </c>
      <c r="J33" s="114">
        <v>0</v>
      </c>
      <c r="K33" s="114">
        <v>507.13</v>
      </c>
    </row>
    <row r="34" spans="1:11" s="115" customFormat="1" x14ac:dyDescent="0.2">
      <c r="A34" s="113" t="s">
        <v>319</v>
      </c>
      <c r="B34" s="113" t="s">
        <v>318</v>
      </c>
      <c r="C34" s="114">
        <v>0</v>
      </c>
      <c r="D34" s="114">
        <v>0</v>
      </c>
      <c r="E34" s="114">
        <v>326.68</v>
      </c>
      <c r="F34" s="114">
        <v>0</v>
      </c>
      <c r="G34" s="114">
        <v>326.68</v>
      </c>
      <c r="H34" s="114">
        <v>0</v>
      </c>
      <c r="I34" s="114">
        <v>326.68</v>
      </c>
      <c r="J34" s="114">
        <v>0</v>
      </c>
      <c r="K34" s="114">
        <v>326.68</v>
      </c>
    </row>
    <row r="35" spans="1:11" s="115" customFormat="1" x14ac:dyDescent="0.2">
      <c r="A35" s="113" t="s">
        <v>284</v>
      </c>
      <c r="B35" s="113" t="s">
        <v>283</v>
      </c>
      <c r="C35" s="114">
        <v>0</v>
      </c>
      <c r="D35" s="114">
        <v>0</v>
      </c>
      <c r="E35" s="114">
        <v>970.44</v>
      </c>
      <c r="F35" s="114">
        <v>0</v>
      </c>
      <c r="G35" s="114">
        <v>970.44</v>
      </c>
      <c r="H35" s="114">
        <v>0</v>
      </c>
      <c r="I35" s="114">
        <v>970.44</v>
      </c>
      <c r="J35" s="114">
        <v>0</v>
      </c>
      <c r="K35" s="114">
        <v>970.44</v>
      </c>
    </row>
    <row r="36" spans="1:11" s="115" customFormat="1" x14ac:dyDescent="0.2">
      <c r="A36" s="113" t="s">
        <v>280</v>
      </c>
      <c r="B36" s="113" t="s">
        <v>806</v>
      </c>
      <c r="C36" s="114">
        <v>0</v>
      </c>
      <c r="D36" s="114">
        <v>0</v>
      </c>
      <c r="E36" s="114">
        <v>413.25</v>
      </c>
      <c r="F36" s="114">
        <v>0</v>
      </c>
      <c r="G36" s="114">
        <v>413.25</v>
      </c>
      <c r="H36" s="114">
        <v>0</v>
      </c>
      <c r="I36" s="114">
        <v>413.25</v>
      </c>
      <c r="J36" s="114">
        <v>0</v>
      </c>
      <c r="K36" s="114">
        <v>413.25</v>
      </c>
    </row>
    <row r="37" spans="1:11" s="115" customFormat="1" x14ac:dyDescent="0.2">
      <c r="A37" s="113" t="s">
        <v>278</v>
      </c>
      <c r="B37" s="113" t="s">
        <v>277</v>
      </c>
      <c r="C37" s="114">
        <v>0</v>
      </c>
      <c r="D37" s="114">
        <v>0</v>
      </c>
      <c r="E37" s="114">
        <v>315.89999999999998</v>
      </c>
      <c r="F37" s="114">
        <v>0</v>
      </c>
      <c r="G37" s="114">
        <v>315.89999999999998</v>
      </c>
      <c r="H37" s="114">
        <v>0</v>
      </c>
      <c r="I37" s="114">
        <v>315.89999999999998</v>
      </c>
      <c r="J37" s="114">
        <v>0</v>
      </c>
      <c r="K37" s="114">
        <v>315.89999999999998</v>
      </c>
    </row>
    <row r="38" spans="1:11" s="115" customFormat="1" x14ac:dyDescent="0.2">
      <c r="A38" s="113" t="s">
        <v>276</v>
      </c>
      <c r="B38" s="113" t="s">
        <v>275</v>
      </c>
      <c r="C38" s="114">
        <v>0</v>
      </c>
      <c r="D38" s="114">
        <v>0</v>
      </c>
      <c r="E38" s="114">
        <v>8.66</v>
      </c>
      <c r="F38" s="114">
        <v>0</v>
      </c>
      <c r="G38" s="114">
        <v>8.66</v>
      </c>
      <c r="H38" s="114">
        <v>0</v>
      </c>
      <c r="I38" s="114">
        <v>8.66</v>
      </c>
      <c r="J38" s="114">
        <v>0</v>
      </c>
      <c r="K38" s="114">
        <v>8.66</v>
      </c>
    </row>
    <row r="39" spans="1:11" s="115" customFormat="1" x14ac:dyDescent="0.2">
      <c r="A39" s="113" t="s">
        <v>274</v>
      </c>
      <c r="B39" s="113" t="s">
        <v>273</v>
      </c>
      <c r="C39" s="114">
        <v>0</v>
      </c>
      <c r="D39" s="114">
        <v>0</v>
      </c>
      <c r="E39" s="114">
        <v>196.72</v>
      </c>
      <c r="F39" s="114">
        <v>0</v>
      </c>
      <c r="G39" s="114">
        <v>196.72</v>
      </c>
      <c r="H39" s="114">
        <v>0</v>
      </c>
      <c r="I39" s="114">
        <v>196.72</v>
      </c>
      <c r="J39" s="114">
        <v>0</v>
      </c>
      <c r="K39" s="114">
        <v>196.72</v>
      </c>
    </row>
    <row r="40" spans="1:11" s="115" customFormat="1" x14ac:dyDescent="0.2">
      <c r="A40" s="113" t="s">
        <v>272</v>
      </c>
      <c r="B40" s="113" t="s">
        <v>271</v>
      </c>
      <c r="C40" s="114">
        <v>0</v>
      </c>
      <c r="D40" s="114">
        <v>0</v>
      </c>
      <c r="E40" s="114">
        <v>23.75</v>
      </c>
      <c r="F40" s="114">
        <v>0</v>
      </c>
      <c r="G40" s="114">
        <v>23.75</v>
      </c>
      <c r="H40" s="114">
        <v>0</v>
      </c>
      <c r="I40" s="114">
        <v>23.75</v>
      </c>
      <c r="J40" s="114">
        <v>0</v>
      </c>
      <c r="K40" s="114">
        <v>23.75</v>
      </c>
    </row>
    <row r="41" spans="1:11" s="115" customFormat="1" x14ac:dyDescent="0.2">
      <c r="A41" s="113" t="s">
        <v>270</v>
      </c>
      <c r="B41" s="113" t="s">
        <v>269</v>
      </c>
      <c r="C41" s="114">
        <v>0</v>
      </c>
      <c r="D41" s="114">
        <v>0</v>
      </c>
      <c r="E41" s="114">
        <v>7.5</v>
      </c>
      <c r="F41" s="114">
        <v>0</v>
      </c>
      <c r="G41" s="114">
        <v>7.5</v>
      </c>
      <c r="H41" s="114">
        <v>0</v>
      </c>
      <c r="I41" s="114">
        <v>7.5</v>
      </c>
      <c r="J41" s="114">
        <v>0</v>
      </c>
      <c r="K41" s="114">
        <v>7.5</v>
      </c>
    </row>
    <row r="42" spans="1:11" s="115" customFormat="1" x14ac:dyDescent="0.2">
      <c r="A42" s="113" t="s">
        <v>266</v>
      </c>
      <c r="B42" s="113" t="s">
        <v>265</v>
      </c>
      <c r="C42" s="114">
        <v>0</v>
      </c>
      <c r="D42" s="114">
        <v>0</v>
      </c>
      <c r="E42" s="114">
        <v>371.86</v>
      </c>
      <c r="F42" s="114">
        <v>0</v>
      </c>
      <c r="G42" s="114">
        <v>371.86</v>
      </c>
      <c r="H42" s="114">
        <v>0</v>
      </c>
      <c r="I42" s="114">
        <v>371.86</v>
      </c>
      <c r="J42" s="114">
        <v>0</v>
      </c>
      <c r="K42" s="114">
        <v>371.86</v>
      </c>
    </row>
    <row r="43" spans="1:11" s="115" customFormat="1" x14ac:dyDescent="0.2">
      <c r="A43" s="113" t="s">
        <v>262</v>
      </c>
      <c r="B43" s="113" t="s">
        <v>261</v>
      </c>
      <c r="C43" s="114">
        <v>0</v>
      </c>
      <c r="D43" s="114">
        <v>0</v>
      </c>
      <c r="E43" s="114">
        <v>212.77</v>
      </c>
      <c r="F43" s="114">
        <v>0</v>
      </c>
      <c r="G43" s="114">
        <v>212.77</v>
      </c>
      <c r="H43" s="114">
        <v>0</v>
      </c>
      <c r="I43" s="114">
        <v>212.77</v>
      </c>
      <c r="J43" s="114">
        <v>0</v>
      </c>
      <c r="K43" s="114">
        <v>212.77</v>
      </c>
    </row>
    <row r="44" spans="1:11" s="115" customFormat="1" x14ac:dyDescent="0.2">
      <c r="A44" s="113" t="s">
        <v>260</v>
      </c>
      <c r="B44" s="113" t="s">
        <v>807</v>
      </c>
      <c r="C44" s="114">
        <v>0</v>
      </c>
      <c r="D44" s="114">
        <v>0</v>
      </c>
      <c r="E44" s="114">
        <v>211.5</v>
      </c>
      <c r="F44" s="114">
        <v>0</v>
      </c>
      <c r="G44" s="114">
        <v>211.5</v>
      </c>
      <c r="H44" s="114">
        <v>0</v>
      </c>
      <c r="I44" s="114">
        <v>211.5</v>
      </c>
      <c r="J44" s="114">
        <v>0</v>
      </c>
      <c r="K44" s="114">
        <v>211.5</v>
      </c>
    </row>
    <row r="45" spans="1:11" s="115" customFormat="1" x14ac:dyDescent="0.2">
      <c r="A45" s="113" t="s">
        <v>258</v>
      </c>
      <c r="B45" s="113" t="s">
        <v>257</v>
      </c>
      <c r="C45" s="114">
        <v>0</v>
      </c>
      <c r="D45" s="114">
        <v>0</v>
      </c>
      <c r="E45" s="114">
        <v>114.35</v>
      </c>
      <c r="F45" s="114">
        <v>0</v>
      </c>
      <c r="G45" s="114">
        <v>114.35</v>
      </c>
      <c r="H45" s="114">
        <v>0</v>
      </c>
      <c r="I45" s="114">
        <v>114.35</v>
      </c>
      <c r="J45" s="114">
        <v>0</v>
      </c>
      <c r="K45" s="114">
        <v>114.35</v>
      </c>
    </row>
    <row r="46" spans="1:11" s="115" customFormat="1" x14ac:dyDescent="0.2">
      <c r="A46" s="113" t="s">
        <v>256</v>
      </c>
      <c r="B46" s="113" t="s">
        <v>255</v>
      </c>
      <c r="C46" s="114">
        <v>0</v>
      </c>
      <c r="D46" s="114">
        <v>0</v>
      </c>
      <c r="E46" s="114">
        <v>1167.18</v>
      </c>
      <c r="F46" s="114">
        <v>0</v>
      </c>
      <c r="G46" s="114">
        <v>1167.18</v>
      </c>
      <c r="H46" s="114">
        <v>0</v>
      </c>
      <c r="I46" s="114">
        <v>1167.18</v>
      </c>
      <c r="J46" s="114">
        <v>0</v>
      </c>
      <c r="K46" s="114">
        <v>1167.18</v>
      </c>
    </row>
    <row r="47" spans="1:11" s="115" customFormat="1" x14ac:dyDescent="0.2">
      <c r="A47" s="113" t="s">
        <v>254</v>
      </c>
      <c r="B47" s="113" t="s">
        <v>253</v>
      </c>
      <c r="C47" s="114">
        <v>0</v>
      </c>
      <c r="D47" s="114">
        <v>0</v>
      </c>
      <c r="E47" s="114">
        <v>113.39</v>
      </c>
      <c r="F47" s="114">
        <v>0</v>
      </c>
      <c r="G47" s="114">
        <v>113.39</v>
      </c>
      <c r="H47" s="114">
        <v>0</v>
      </c>
      <c r="I47" s="114">
        <v>113.39</v>
      </c>
      <c r="J47" s="114">
        <v>0</v>
      </c>
      <c r="K47" s="114">
        <v>113.39</v>
      </c>
    </row>
    <row r="48" spans="1:11" s="115" customFormat="1" x14ac:dyDescent="0.2">
      <c r="A48" s="113" t="s">
        <v>250</v>
      </c>
      <c r="B48" s="113" t="s">
        <v>249</v>
      </c>
      <c r="C48" s="114">
        <v>0</v>
      </c>
      <c r="D48" s="114">
        <v>0</v>
      </c>
      <c r="E48" s="114">
        <v>718.75</v>
      </c>
      <c r="F48" s="114">
        <v>0</v>
      </c>
      <c r="G48" s="114">
        <v>718.75</v>
      </c>
      <c r="H48" s="114">
        <v>0</v>
      </c>
      <c r="I48" s="114">
        <v>718.75</v>
      </c>
      <c r="J48" s="114">
        <v>0</v>
      </c>
      <c r="K48" s="114">
        <v>718.75</v>
      </c>
    </row>
    <row r="49" spans="1:11" s="115" customFormat="1" x14ac:dyDescent="0.2">
      <c r="A49" s="113" t="s">
        <v>615</v>
      </c>
      <c r="B49" s="113" t="s">
        <v>614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</row>
    <row r="50" spans="1:11" s="115" customFormat="1" x14ac:dyDescent="0.2">
      <c r="A50" s="113" t="s">
        <v>242</v>
      </c>
      <c r="B50" s="113" t="s">
        <v>808</v>
      </c>
      <c r="C50" s="114">
        <v>0</v>
      </c>
      <c r="D50" s="114">
        <v>0</v>
      </c>
      <c r="E50" s="114">
        <v>12.5</v>
      </c>
      <c r="F50" s="114">
        <v>0</v>
      </c>
      <c r="G50" s="114">
        <v>12.5</v>
      </c>
      <c r="H50" s="114">
        <v>0</v>
      </c>
      <c r="I50" s="114">
        <v>12.5</v>
      </c>
      <c r="J50" s="114">
        <v>0</v>
      </c>
      <c r="K50" s="114">
        <v>12.5</v>
      </c>
    </row>
    <row r="51" spans="1:11" s="115" customFormat="1" x14ac:dyDescent="0.2">
      <c r="A51" s="113" t="s">
        <v>240</v>
      </c>
      <c r="B51" s="113" t="s">
        <v>239</v>
      </c>
      <c r="C51" s="114">
        <v>0</v>
      </c>
      <c r="D51" s="114">
        <v>0</v>
      </c>
      <c r="E51" s="114">
        <v>322.45</v>
      </c>
      <c r="F51" s="114">
        <v>0</v>
      </c>
      <c r="G51" s="114">
        <v>322.45</v>
      </c>
      <c r="H51" s="114">
        <v>0</v>
      </c>
      <c r="I51" s="114">
        <v>322.45</v>
      </c>
      <c r="J51" s="114">
        <v>0</v>
      </c>
      <c r="K51" s="114">
        <v>322.45</v>
      </c>
    </row>
    <row r="52" spans="1:11" s="115" customFormat="1" x14ac:dyDescent="0.2">
      <c r="A52" s="113" t="s">
        <v>809</v>
      </c>
      <c r="B52" s="113" t="s">
        <v>810</v>
      </c>
      <c r="C52" s="114">
        <v>0</v>
      </c>
      <c r="D52" s="114">
        <v>0</v>
      </c>
      <c r="E52" s="114">
        <v>46</v>
      </c>
      <c r="F52" s="114">
        <v>0</v>
      </c>
      <c r="G52" s="114">
        <v>46</v>
      </c>
      <c r="H52" s="114">
        <v>0</v>
      </c>
      <c r="I52" s="114">
        <v>46</v>
      </c>
      <c r="J52" s="114">
        <v>0</v>
      </c>
      <c r="K52" s="114">
        <v>46</v>
      </c>
    </row>
    <row r="53" spans="1:11" s="115" customFormat="1" x14ac:dyDescent="0.2">
      <c r="A53" s="113" t="s">
        <v>234</v>
      </c>
      <c r="B53" s="113" t="s">
        <v>811</v>
      </c>
      <c r="C53" s="114">
        <v>0</v>
      </c>
      <c r="D53" s="114">
        <v>0</v>
      </c>
      <c r="E53" s="114">
        <v>939.27</v>
      </c>
      <c r="F53" s="114">
        <v>0</v>
      </c>
      <c r="G53" s="114">
        <v>939.27</v>
      </c>
      <c r="H53" s="114">
        <v>0</v>
      </c>
      <c r="I53" s="114">
        <v>939.27</v>
      </c>
      <c r="J53" s="114">
        <v>0</v>
      </c>
      <c r="K53" s="114">
        <v>939.27</v>
      </c>
    </row>
    <row r="54" spans="1:11" s="115" customFormat="1" x14ac:dyDescent="0.2">
      <c r="A54" s="113" t="s">
        <v>228</v>
      </c>
      <c r="B54" s="113" t="s">
        <v>227</v>
      </c>
      <c r="C54" s="114">
        <v>0</v>
      </c>
      <c r="D54" s="114">
        <v>0</v>
      </c>
      <c r="E54" s="114">
        <v>14531.73</v>
      </c>
      <c r="F54" s="114">
        <v>0</v>
      </c>
      <c r="G54" s="114">
        <v>14531.73</v>
      </c>
      <c r="H54" s="114">
        <v>0</v>
      </c>
      <c r="I54" s="114">
        <v>14531.73</v>
      </c>
      <c r="J54" s="114">
        <v>0</v>
      </c>
      <c r="K54" s="114">
        <v>14531.73</v>
      </c>
    </row>
    <row r="55" spans="1:11" s="115" customFormat="1" x14ac:dyDescent="0.2">
      <c r="A55" s="113" t="s">
        <v>226</v>
      </c>
      <c r="B55" s="113" t="s">
        <v>225</v>
      </c>
      <c r="C55" s="114">
        <v>0</v>
      </c>
      <c r="D55" s="114">
        <v>0</v>
      </c>
      <c r="E55" s="114">
        <v>230.44</v>
      </c>
      <c r="F55" s="114">
        <v>0</v>
      </c>
      <c r="G55" s="114">
        <v>230.44</v>
      </c>
      <c r="H55" s="114">
        <v>0</v>
      </c>
      <c r="I55" s="114">
        <v>230.44</v>
      </c>
      <c r="J55" s="114">
        <v>0</v>
      </c>
      <c r="K55" s="114">
        <v>230.44</v>
      </c>
    </row>
    <row r="56" spans="1:11" s="115" customFormat="1" x14ac:dyDescent="0.2">
      <c r="A56" s="113" t="s">
        <v>812</v>
      </c>
      <c r="B56" s="113" t="s">
        <v>813</v>
      </c>
      <c r="C56" s="114">
        <v>0</v>
      </c>
      <c r="D56" s="114">
        <v>0</v>
      </c>
      <c r="E56" s="114">
        <v>2656.25</v>
      </c>
      <c r="F56" s="114">
        <v>0</v>
      </c>
      <c r="G56" s="114">
        <v>2656.25</v>
      </c>
      <c r="H56" s="114">
        <v>0</v>
      </c>
      <c r="I56" s="114">
        <v>2656.25</v>
      </c>
      <c r="J56" s="114">
        <v>0</v>
      </c>
      <c r="K56" s="114">
        <v>2656.25</v>
      </c>
    </row>
    <row r="57" spans="1:11" s="115" customFormat="1" x14ac:dyDescent="0.2">
      <c r="A57" s="113" t="s">
        <v>216</v>
      </c>
      <c r="B57" s="113" t="s">
        <v>215</v>
      </c>
      <c r="C57" s="114">
        <v>0</v>
      </c>
      <c r="D57" s="114">
        <v>0</v>
      </c>
      <c r="E57" s="114">
        <v>1253.21</v>
      </c>
      <c r="F57" s="114">
        <v>0</v>
      </c>
      <c r="G57" s="114">
        <v>1253.21</v>
      </c>
      <c r="H57" s="114">
        <v>0</v>
      </c>
      <c r="I57" s="114">
        <v>1253.21</v>
      </c>
      <c r="J57" s="114">
        <v>0</v>
      </c>
      <c r="K57" s="114">
        <v>1253.21</v>
      </c>
    </row>
    <row r="58" spans="1:11" s="115" customFormat="1" x14ac:dyDescent="0.2">
      <c r="A58" s="113" t="s">
        <v>214</v>
      </c>
      <c r="B58" s="113" t="s">
        <v>213</v>
      </c>
      <c r="C58" s="114">
        <v>0</v>
      </c>
      <c r="D58" s="114">
        <v>0</v>
      </c>
      <c r="E58" s="114">
        <v>2808.72</v>
      </c>
      <c r="F58" s="114">
        <v>0</v>
      </c>
      <c r="G58" s="114">
        <v>2808.72</v>
      </c>
      <c r="H58" s="114">
        <v>0</v>
      </c>
      <c r="I58" s="114">
        <v>2808.72</v>
      </c>
      <c r="J58" s="114">
        <v>0</v>
      </c>
      <c r="K58" s="114">
        <v>2808.72</v>
      </c>
    </row>
    <row r="59" spans="1:11" s="115" customFormat="1" x14ac:dyDescent="0.2">
      <c r="A59" s="113" t="s">
        <v>212</v>
      </c>
      <c r="B59" s="113" t="s">
        <v>211</v>
      </c>
      <c r="C59" s="114">
        <v>0</v>
      </c>
      <c r="D59" s="114">
        <v>0</v>
      </c>
      <c r="E59" s="114">
        <v>1893.75</v>
      </c>
      <c r="F59" s="114">
        <v>0</v>
      </c>
      <c r="G59" s="114">
        <v>1893.75</v>
      </c>
      <c r="H59" s="114">
        <v>0</v>
      </c>
      <c r="I59" s="114">
        <v>1893.75</v>
      </c>
      <c r="J59" s="114">
        <v>0</v>
      </c>
      <c r="K59" s="114">
        <v>1893.75</v>
      </c>
    </row>
    <row r="60" spans="1:11" s="115" customFormat="1" x14ac:dyDescent="0.2">
      <c r="A60" s="113" t="s">
        <v>206</v>
      </c>
      <c r="B60" s="113" t="s">
        <v>205</v>
      </c>
      <c r="C60" s="114">
        <v>0</v>
      </c>
      <c r="D60" s="114">
        <v>0</v>
      </c>
      <c r="E60" s="114">
        <v>90.15</v>
      </c>
      <c r="F60" s="114">
        <v>0</v>
      </c>
      <c r="G60" s="114">
        <v>90.15</v>
      </c>
      <c r="H60" s="114">
        <v>0</v>
      </c>
      <c r="I60" s="114">
        <v>90.15</v>
      </c>
      <c r="J60" s="114">
        <v>0</v>
      </c>
      <c r="K60" s="114">
        <v>90.15</v>
      </c>
    </row>
    <row r="61" spans="1:11" s="115" customFormat="1" x14ac:dyDescent="0.2">
      <c r="A61" s="113" t="s">
        <v>200</v>
      </c>
      <c r="B61" s="113" t="s">
        <v>199</v>
      </c>
      <c r="C61" s="114">
        <v>0</v>
      </c>
      <c r="D61" s="114">
        <v>0</v>
      </c>
      <c r="E61" s="114">
        <v>60</v>
      </c>
      <c r="F61" s="114">
        <v>0</v>
      </c>
      <c r="G61" s="114">
        <v>60</v>
      </c>
      <c r="H61" s="114">
        <v>0</v>
      </c>
      <c r="I61" s="114">
        <v>60</v>
      </c>
      <c r="J61" s="114">
        <v>0</v>
      </c>
      <c r="K61" s="114">
        <v>60</v>
      </c>
    </row>
    <row r="62" spans="1:11" s="115" customFormat="1" x14ac:dyDescent="0.2">
      <c r="A62" s="113" t="s">
        <v>198</v>
      </c>
      <c r="B62" s="113" t="s">
        <v>197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</row>
    <row r="63" spans="1:11" s="115" customFormat="1" x14ac:dyDescent="0.2">
      <c r="A63" s="113" t="s">
        <v>196</v>
      </c>
      <c r="B63" s="113" t="s">
        <v>195</v>
      </c>
      <c r="C63" s="114">
        <v>0</v>
      </c>
      <c r="D63" s="114">
        <v>0</v>
      </c>
      <c r="E63" s="114">
        <v>2756.25</v>
      </c>
      <c r="F63" s="114">
        <v>0</v>
      </c>
      <c r="G63" s="114">
        <v>2756.25</v>
      </c>
      <c r="H63" s="114">
        <v>0</v>
      </c>
      <c r="I63" s="114">
        <v>2756.25</v>
      </c>
      <c r="J63" s="114">
        <v>0</v>
      </c>
      <c r="K63" s="114">
        <v>2756.25</v>
      </c>
    </row>
    <row r="64" spans="1:11" s="115" customFormat="1" x14ac:dyDescent="0.2">
      <c r="A64" s="113" t="s">
        <v>190</v>
      </c>
      <c r="B64" s="113" t="s">
        <v>189</v>
      </c>
      <c r="C64" s="114">
        <v>0</v>
      </c>
      <c r="D64" s="114">
        <v>0</v>
      </c>
      <c r="E64" s="114">
        <v>129.06</v>
      </c>
      <c r="F64" s="114">
        <v>0</v>
      </c>
      <c r="G64" s="114">
        <v>129.06</v>
      </c>
      <c r="H64" s="114">
        <v>0</v>
      </c>
      <c r="I64" s="114">
        <v>129.06</v>
      </c>
      <c r="J64" s="114">
        <v>0</v>
      </c>
      <c r="K64" s="114">
        <v>129.06</v>
      </c>
    </row>
    <row r="65" spans="1:11" x14ac:dyDescent="0.2">
      <c r="A65" s="101" t="s">
        <v>172</v>
      </c>
      <c r="B65" s="101" t="s">
        <v>171</v>
      </c>
      <c r="C65" s="102">
        <v>0</v>
      </c>
      <c r="D65" s="102">
        <v>0</v>
      </c>
      <c r="E65" s="102">
        <v>50.64</v>
      </c>
      <c r="F65" s="102">
        <v>0</v>
      </c>
      <c r="G65" s="102">
        <v>50.64</v>
      </c>
      <c r="H65" s="102">
        <v>0</v>
      </c>
      <c r="I65" s="102">
        <v>50.64</v>
      </c>
      <c r="J65" s="102">
        <v>0</v>
      </c>
      <c r="K65" s="102">
        <v>50.64</v>
      </c>
    </row>
    <row r="66" spans="1:11" s="115" customFormat="1" x14ac:dyDescent="0.2">
      <c r="A66" s="113" t="s">
        <v>317</v>
      </c>
      <c r="B66" s="113" t="s">
        <v>316</v>
      </c>
      <c r="C66" s="114">
        <v>0</v>
      </c>
      <c r="D66" s="114">
        <v>0</v>
      </c>
      <c r="E66" s="114">
        <v>740.51</v>
      </c>
      <c r="F66" s="114">
        <v>0</v>
      </c>
      <c r="G66" s="114">
        <v>740.51</v>
      </c>
      <c r="H66" s="114">
        <v>0</v>
      </c>
      <c r="I66" s="114">
        <v>740.51</v>
      </c>
      <c r="J66" s="114">
        <v>0</v>
      </c>
      <c r="K66" s="114">
        <v>740.51</v>
      </c>
    </row>
    <row r="67" spans="1:11" s="115" customFormat="1" x14ac:dyDescent="0.2">
      <c r="A67" s="113" t="s">
        <v>315</v>
      </c>
      <c r="B67" s="113" t="s">
        <v>314</v>
      </c>
      <c r="C67" s="114">
        <v>0</v>
      </c>
      <c r="D67" s="114">
        <v>0</v>
      </c>
      <c r="E67" s="114">
        <v>441.92</v>
      </c>
      <c r="F67" s="114">
        <v>0</v>
      </c>
      <c r="G67" s="114">
        <v>441.92</v>
      </c>
      <c r="H67" s="114">
        <v>0</v>
      </c>
      <c r="I67" s="114">
        <v>441.92</v>
      </c>
      <c r="J67" s="114">
        <v>0</v>
      </c>
      <c r="K67" s="114">
        <v>441.92</v>
      </c>
    </row>
    <row r="68" spans="1:11" s="115" customFormat="1" x14ac:dyDescent="0.2">
      <c r="A68" s="113" t="s">
        <v>307</v>
      </c>
      <c r="B68" s="113" t="s">
        <v>814</v>
      </c>
      <c r="C68" s="114">
        <v>0</v>
      </c>
      <c r="D68" s="114">
        <v>0</v>
      </c>
      <c r="E68" s="114">
        <v>785.59</v>
      </c>
      <c r="F68" s="114">
        <v>0</v>
      </c>
      <c r="G68" s="114">
        <v>785.59</v>
      </c>
      <c r="H68" s="114">
        <v>0</v>
      </c>
      <c r="I68" s="114">
        <v>785.59</v>
      </c>
      <c r="J68" s="114">
        <v>0</v>
      </c>
      <c r="K68" s="114">
        <v>785.59</v>
      </c>
    </row>
    <row r="69" spans="1:11" s="115" customFormat="1" x14ac:dyDescent="0.2">
      <c r="A69" s="113" t="s">
        <v>300</v>
      </c>
      <c r="B69" s="113" t="s">
        <v>815</v>
      </c>
      <c r="C69" s="114">
        <v>0</v>
      </c>
      <c r="D69" s="114">
        <v>0</v>
      </c>
      <c r="E69" s="114">
        <v>526.51</v>
      </c>
      <c r="F69" s="114">
        <v>0</v>
      </c>
      <c r="G69" s="114">
        <v>526.51</v>
      </c>
      <c r="H69" s="114">
        <v>0</v>
      </c>
      <c r="I69" s="114">
        <v>526.51</v>
      </c>
      <c r="J69" s="114">
        <v>0</v>
      </c>
      <c r="K69" s="114">
        <v>526.51</v>
      </c>
    </row>
    <row r="70" spans="1:11" s="115" customFormat="1" x14ac:dyDescent="0.2">
      <c r="A70" s="113" t="s">
        <v>294</v>
      </c>
      <c r="B70" s="113" t="s">
        <v>293</v>
      </c>
      <c r="C70" s="114">
        <v>0</v>
      </c>
      <c r="D70" s="114">
        <v>0</v>
      </c>
      <c r="E70" s="114">
        <v>814.68</v>
      </c>
      <c r="F70" s="114">
        <v>0</v>
      </c>
      <c r="G70" s="114">
        <v>814.68</v>
      </c>
      <c r="H70" s="114">
        <v>0</v>
      </c>
      <c r="I70" s="114">
        <v>814.68</v>
      </c>
      <c r="J70" s="114">
        <v>0</v>
      </c>
      <c r="K70" s="114">
        <v>814.68</v>
      </c>
    </row>
    <row r="71" spans="1:11" s="115" customFormat="1" x14ac:dyDescent="0.2">
      <c r="A71" s="113" t="s">
        <v>290</v>
      </c>
      <c r="B71" s="113" t="s">
        <v>289</v>
      </c>
      <c r="C71" s="114">
        <v>0</v>
      </c>
      <c r="D71" s="114">
        <v>0</v>
      </c>
      <c r="E71" s="114">
        <v>555.91</v>
      </c>
      <c r="F71" s="114">
        <v>0</v>
      </c>
      <c r="G71" s="114">
        <v>555.91</v>
      </c>
      <c r="H71" s="114">
        <v>0</v>
      </c>
      <c r="I71" s="114">
        <v>555.91</v>
      </c>
      <c r="J71" s="114">
        <v>0</v>
      </c>
      <c r="K71" s="114">
        <v>555.91</v>
      </c>
    </row>
    <row r="72" spans="1:11" s="115" customFormat="1" x14ac:dyDescent="0.2">
      <c r="A72" s="113" t="s">
        <v>183</v>
      </c>
      <c r="B72" s="113" t="s">
        <v>182</v>
      </c>
      <c r="C72" s="114">
        <v>0</v>
      </c>
      <c r="D72" s="114">
        <v>0</v>
      </c>
      <c r="E72" s="114">
        <v>324.5</v>
      </c>
      <c r="F72" s="114">
        <v>0</v>
      </c>
      <c r="G72" s="114">
        <v>324.5</v>
      </c>
      <c r="H72" s="114">
        <v>0</v>
      </c>
      <c r="I72" s="114">
        <v>324.5</v>
      </c>
      <c r="J72" s="114">
        <v>0</v>
      </c>
      <c r="K72" s="114">
        <v>324.5</v>
      </c>
    </row>
    <row r="73" spans="1:11" s="115" customFormat="1" x14ac:dyDescent="0.2">
      <c r="A73" s="113" t="s">
        <v>181</v>
      </c>
      <c r="B73" s="113" t="s">
        <v>180</v>
      </c>
      <c r="C73" s="114">
        <v>0</v>
      </c>
      <c r="D73" s="114">
        <v>0</v>
      </c>
      <c r="E73" s="114">
        <v>35.700000000000003</v>
      </c>
      <c r="F73" s="114">
        <v>0</v>
      </c>
      <c r="G73" s="114">
        <v>35.700000000000003</v>
      </c>
      <c r="H73" s="114">
        <v>0</v>
      </c>
      <c r="I73" s="114">
        <v>35.700000000000003</v>
      </c>
      <c r="J73" s="114">
        <v>0</v>
      </c>
      <c r="K73" s="114">
        <v>35.700000000000003</v>
      </c>
    </row>
    <row r="74" spans="1:11" s="115" customFormat="1" x14ac:dyDescent="0.2">
      <c r="A74" s="113" t="s">
        <v>179</v>
      </c>
      <c r="B74" s="113" t="s">
        <v>178</v>
      </c>
      <c r="C74" s="114">
        <v>0</v>
      </c>
      <c r="D74" s="114">
        <v>0</v>
      </c>
      <c r="E74" s="114">
        <v>719.3</v>
      </c>
      <c r="F74" s="114">
        <v>0</v>
      </c>
      <c r="G74" s="114">
        <v>719.3</v>
      </c>
      <c r="H74" s="114">
        <v>0</v>
      </c>
      <c r="I74" s="114">
        <v>719.3</v>
      </c>
      <c r="J74" s="114">
        <v>0</v>
      </c>
      <c r="K74" s="114">
        <v>719.3</v>
      </c>
    </row>
    <row r="75" spans="1:11" s="115" customFormat="1" x14ac:dyDescent="0.2">
      <c r="A75" s="113" t="s">
        <v>175</v>
      </c>
      <c r="B75" s="113" t="s">
        <v>816</v>
      </c>
      <c r="C75" s="114">
        <v>0</v>
      </c>
      <c r="D75" s="114">
        <v>0</v>
      </c>
      <c r="E75" s="114">
        <v>7</v>
      </c>
      <c r="F75" s="114">
        <v>0</v>
      </c>
      <c r="G75" s="114">
        <v>7</v>
      </c>
      <c r="H75" s="114">
        <v>0</v>
      </c>
      <c r="I75" s="114">
        <v>7</v>
      </c>
      <c r="J75" s="114">
        <v>0</v>
      </c>
      <c r="K75" s="114">
        <v>7</v>
      </c>
    </row>
    <row r="76" spans="1:11" s="115" customFormat="1" x14ac:dyDescent="0.2">
      <c r="A76" s="113" t="s">
        <v>168</v>
      </c>
      <c r="B76" s="113" t="s">
        <v>167</v>
      </c>
      <c r="C76" s="114">
        <v>0</v>
      </c>
      <c r="D76" s="114">
        <v>0</v>
      </c>
      <c r="E76" s="114">
        <v>65.52</v>
      </c>
      <c r="F76" s="114">
        <v>0</v>
      </c>
      <c r="G76" s="114">
        <v>65.52</v>
      </c>
      <c r="H76" s="114">
        <v>0</v>
      </c>
      <c r="I76" s="114">
        <v>65.52</v>
      </c>
      <c r="J76" s="114">
        <v>0</v>
      </c>
      <c r="K76" s="114">
        <v>65.52</v>
      </c>
    </row>
    <row r="77" spans="1:11" s="115" customFormat="1" x14ac:dyDescent="0.2">
      <c r="A77" s="113" t="s">
        <v>166</v>
      </c>
      <c r="B77" s="113" t="s">
        <v>165</v>
      </c>
      <c r="C77" s="114">
        <v>0</v>
      </c>
      <c r="D77" s="114">
        <v>0</v>
      </c>
      <c r="E77" s="114">
        <v>261.49</v>
      </c>
      <c r="F77" s="114">
        <v>0</v>
      </c>
      <c r="G77" s="114">
        <v>261.49</v>
      </c>
      <c r="H77" s="114">
        <v>0</v>
      </c>
      <c r="I77" s="114">
        <v>261.49</v>
      </c>
      <c r="J77" s="114">
        <v>0</v>
      </c>
      <c r="K77" s="114">
        <v>261.49</v>
      </c>
    </row>
    <row r="78" spans="1:11" s="115" customFormat="1" x14ac:dyDescent="0.2">
      <c r="A78" s="113" t="s">
        <v>164</v>
      </c>
      <c r="B78" s="113" t="s">
        <v>163</v>
      </c>
      <c r="C78" s="114">
        <v>0</v>
      </c>
      <c r="D78" s="114">
        <v>0</v>
      </c>
      <c r="E78" s="114">
        <v>20.440000000000001</v>
      </c>
      <c r="F78" s="114">
        <v>0</v>
      </c>
      <c r="G78" s="114">
        <v>20.440000000000001</v>
      </c>
      <c r="H78" s="114">
        <v>0</v>
      </c>
      <c r="I78" s="114">
        <v>20.440000000000001</v>
      </c>
      <c r="J78" s="114">
        <v>0</v>
      </c>
      <c r="K78" s="114">
        <v>20.440000000000001</v>
      </c>
    </row>
    <row r="79" spans="1:11" s="115" customFormat="1" x14ac:dyDescent="0.2">
      <c r="A79" s="113" t="s">
        <v>160</v>
      </c>
      <c r="B79" s="113" t="s">
        <v>159</v>
      </c>
      <c r="C79" s="114">
        <v>0</v>
      </c>
      <c r="D79" s="114">
        <v>0</v>
      </c>
      <c r="E79" s="114">
        <v>21.88</v>
      </c>
      <c r="F79" s="114">
        <v>0</v>
      </c>
      <c r="G79" s="114">
        <v>21.88</v>
      </c>
      <c r="H79" s="114">
        <v>0</v>
      </c>
      <c r="I79" s="114">
        <v>21.88</v>
      </c>
      <c r="J79" s="114">
        <v>0</v>
      </c>
      <c r="K79" s="114">
        <v>21.88</v>
      </c>
    </row>
    <row r="80" spans="1:11" s="115" customFormat="1" x14ac:dyDescent="0.2">
      <c r="A80" s="113" t="s">
        <v>156</v>
      </c>
      <c r="B80" s="113" t="s">
        <v>155</v>
      </c>
      <c r="C80" s="114">
        <v>0</v>
      </c>
      <c r="D80" s="114">
        <v>0</v>
      </c>
      <c r="E80" s="114">
        <v>0.16</v>
      </c>
      <c r="F80" s="114">
        <v>0</v>
      </c>
      <c r="G80" s="114">
        <v>0.16</v>
      </c>
      <c r="H80" s="114">
        <v>0</v>
      </c>
      <c r="I80" s="114">
        <v>0.16</v>
      </c>
      <c r="J80" s="114">
        <v>0</v>
      </c>
      <c r="K80" s="114">
        <v>0.16</v>
      </c>
    </row>
    <row r="81" spans="1:11" s="115" customFormat="1" x14ac:dyDescent="0.2">
      <c r="A81" s="113" t="s">
        <v>154</v>
      </c>
      <c r="B81" s="113" t="s">
        <v>153</v>
      </c>
      <c r="C81" s="114">
        <v>0</v>
      </c>
      <c r="D81" s="114">
        <v>0</v>
      </c>
      <c r="E81" s="114">
        <v>0.01</v>
      </c>
      <c r="F81" s="114">
        <v>0</v>
      </c>
      <c r="G81" s="114">
        <v>0.01</v>
      </c>
      <c r="H81" s="114">
        <v>0</v>
      </c>
      <c r="I81" s="114">
        <v>0.01</v>
      </c>
      <c r="J81" s="114">
        <v>0</v>
      </c>
      <c r="K81" s="114">
        <v>0.01</v>
      </c>
    </row>
    <row r="82" spans="1:11" x14ac:dyDescent="0.2">
      <c r="A82" s="101" t="s">
        <v>139</v>
      </c>
      <c r="B82" s="101" t="s">
        <v>138</v>
      </c>
      <c r="C82" s="102">
        <v>0</v>
      </c>
      <c r="D82" s="102">
        <v>0</v>
      </c>
      <c r="E82" s="102">
        <v>76.53</v>
      </c>
      <c r="F82" s="102">
        <v>0</v>
      </c>
      <c r="G82" s="102">
        <v>76.53</v>
      </c>
      <c r="H82" s="102">
        <v>0</v>
      </c>
      <c r="I82" s="102">
        <v>76.53</v>
      </c>
      <c r="J82" s="102">
        <v>0</v>
      </c>
      <c r="K82" s="102">
        <v>76.53</v>
      </c>
    </row>
    <row r="83" spans="1:11" x14ac:dyDescent="0.2">
      <c r="A83" s="101" t="s">
        <v>127</v>
      </c>
      <c r="B83" s="101" t="s">
        <v>818</v>
      </c>
      <c r="C83" s="102">
        <v>0</v>
      </c>
      <c r="D83" s="102">
        <v>0</v>
      </c>
      <c r="E83" s="102">
        <v>7037.32</v>
      </c>
      <c r="F83" s="102">
        <v>0</v>
      </c>
      <c r="G83" s="102">
        <v>7037.32</v>
      </c>
      <c r="H83" s="102">
        <v>0</v>
      </c>
      <c r="I83" s="102">
        <v>7037.32</v>
      </c>
      <c r="J83" s="102">
        <v>0</v>
      </c>
      <c r="K83" s="102">
        <v>7037.32</v>
      </c>
    </row>
    <row r="84" spans="1:11" ht="14.25" x14ac:dyDescent="0.2">
      <c r="A84" s="323" t="s">
        <v>834</v>
      </c>
      <c r="B84" s="323"/>
      <c r="C84" s="103">
        <v>0</v>
      </c>
      <c r="D84" s="103">
        <v>0</v>
      </c>
      <c r="E84" s="103">
        <v>199622.59</v>
      </c>
      <c r="F84" s="103">
        <v>0</v>
      </c>
      <c r="G84" s="103">
        <v>199622.59</v>
      </c>
      <c r="H84" s="103">
        <v>0</v>
      </c>
      <c r="I84" s="103">
        <v>199622.59</v>
      </c>
      <c r="J84" s="103">
        <v>0</v>
      </c>
      <c r="K84" s="103">
        <v>199622.59</v>
      </c>
    </row>
    <row r="85" spans="1:11" x14ac:dyDescent="0.2">
      <c r="A85" s="324"/>
      <c r="B85" s="324"/>
      <c r="C85" s="324"/>
      <c r="D85" s="324"/>
      <c r="E85" s="324"/>
      <c r="F85" s="324"/>
      <c r="G85" s="324"/>
      <c r="H85" s="324"/>
      <c r="I85" s="324"/>
      <c r="J85" s="324"/>
      <c r="K85" s="324"/>
    </row>
    <row r="86" spans="1:11" x14ac:dyDescent="0.2">
      <c r="H86" s="116">
        <f>'posebni dio '!E71-'300'!I84</f>
        <v>134632.15900000001</v>
      </c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84:B84"/>
    <mergeCell ref="A85:K85"/>
    <mergeCell ref="A13:B13"/>
    <mergeCell ref="A14:K14"/>
    <mergeCell ref="A15:K15"/>
    <mergeCell ref="C16:D16"/>
    <mergeCell ref="E16:F16"/>
    <mergeCell ref="G16:H16"/>
    <mergeCell ref="I16:J16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11</vt:i4>
      </vt:variant>
    </vt:vector>
  </HeadingPairs>
  <TitlesOfParts>
    <vt:vector size="20" baseType="lpstr">
      <vt:lpstr>bilanca</vt:lpstr>
      <vt:lpstr>prihodi</vt:lpstr>
      <vt:lpstr>posebni dio</vt:lpstr>
      <vt:lpstr>rashodi-opći dio</vt:lpstr>
      <vt:lpstr>račun financiranja </vt:lpstr>
      <vt:lpstr>posebni dio </vt:lpstr>
      <vt:lpstr>100</vt:lpstr>
      <vt:lpstr>200</vt:lpstr>
      <vt:lpstr>300</vt:lpstr>
      <vt:lpstr>'posebni dio'!Ispis_naslova</vt:lpstr>
      <vt:lpstr>'posebni dio '!Ispis_naslova</vt:lpstr>
      <vt:lpstr>prihodi!Ispis_naslova</vt:lpstr>
      <vt:lpstr>'račun financiranja '!Ispis_naslova</vt:lpstr>
      <vt:lpstr>'rashodi-opći dio'!Ispis_naslova</vt:lpstr>
      <vt:lpstr>bilanca!Podrucje_ispisa</vt:lpstr>
      <vt:lpstr>'posebni dio'!Podrucje_ispisa</vt:lpstr>
      <vt:lpstr>'posebni dio '!Podrucje_ispisa</vt:lpstr>
      <vt:lpstr>prihodi!Podrucje_ispisa</vt:lpstr>
      <vt:lpstr>'račun financiranja '!Podrucje_ispisa</vt:lpstr>
      <vt:lpstr>'rashodi-opći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Marija Beljo</dc:creator>
  <cp:lastModifiedBy>Ana Michieli Pavuna</cp:lastModifiedBy>
  <cp:lastPrinted>2019-10-31T04:16:35Z</cp:lastPrinted>
  <dcterms:created xsi:type="dcterms:W3CDTF">2001-11-29T15:00:47Z</dcterms:created>
  <dcterms:modified xsi:type="dcterms:W3CDTF">2019-11-13T14:51:52Z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Rebalans 2019. -final.xlsx</vt:lpwstr>
  </property>
</Properties>
</file>